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GIS\Allison\Поставки\"/>
    </mc:Choice>
  </mc:AlternateContent>
  <bookViews>
    <workbookView xWindow="0" yWindow="0" windowWidth="19200" windowHeight="6820"/>
  </bookViews>
  <sheets>
    <sheet name="Сп0" sheetId="7" r:id="rId1"/>
    <sheet name="Сп1" sheetId="6" r:id="rId2"/>
    <sheet name="Сп2" sheetId="5" r:id="rId3"/>
    <sheet name="Сп3" sheetId="4" r:id="rId4"/>
    <sheet name="Сп4" sheetId="3" r:id="rId5"/>
    <sheet name="Сп5" sheetId="2" r:id="rId6"/>
    <sheet name="Сп6" sheetId="1" r:id="rId7"/>
  </sheets>
  <definedNames>
    <definedName name="footnote" localSheetId="5">Сп5!#REF!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4" l="1"/>
  <c r="M8" i="4"/>
  <c r="K8" i="4"/>
  <c r="J8" i="4"/>
  <c r="M7" i="5"/>
  <c r="K7" i="5"/>
  <c r="P9" i="6"/>
  <c r="Q7" i="6"/>
  <c r="P7" i="6"/>
  <c r="I8" i="4"/>
  <c r="H8" i="4"/>
  <c r="H7" i="5" l="1"/>
  <c r="P8" i="6"/>
  <c r="Q8" i="6" s="1"/>
  <c r="K7" i="7" l="1"/>
  <c r="M9" i="6" l="1"/>
  <c r="M8" i="6"/>
  <c r="L9" i="6"/>
  <c r="K9" i="6"/>
  <c r="I9" i="6"/>
  <c r="H9" i="6"/>
  <c r="J9" i="6"/>
  <c r="G9" i="6"/>
  <c r="G13" i="6" s="1"/>
  <c r="K8" i="6"/>
  <c r="K7" i="6"/>
  <c r="I8" i="6"/>
  <c r="I7" i="6"/>
  <c r="G7" i="7"/>
  <c r="G7" i="6"/>
  <c r="G8" i="6"/>
  <c r="G14" i="6" l="1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136" i="3" l="1"/>
  <c r="H15" i="2" l="1"/>
  <c r="H14" i="2"/>
  <c r="H11" i="2"/>
  <c r="H7" i="2"/>
  <c r="H4" i="2" l="1"/>
  <c r="H5" i="2"/>
  <c r="H6" i="2"/>
  <c r="H8" i="2"/>
  <c r="H9" i="2"/>
  <c r="H10" i="2"/>
  <c r="H12" i="2"/>
  <c r="H13" i="2"/>
  <c r="H16" i="2" l="1"/>
</calcChain>
</file>

<file path=xl/sharedStrings.xml><?xml version="1.0" encoding="utf-8"?>
<sst xmlns="http://schemas.openxmlformats.org/spreadsheetml/2006/main" count="434" uniqueCount="195">
  <si>
    <t>Описание / Description</t>
  </si>
  <si>
    <t>Кол-во / Q-ty</t>
  </si>
  <si>
    <t xml:space="preserve">Страна Происхождения / Country
 of Origin
</t>
  </si>
  <si>
    <t>Цена за 1 ед. в Евро / Price per unit, Euro</t>
  </si>
  <si>
    <t>Общая стоимость в Евро / Total amount, Euro</t>
  </si>
  <si>
    <t>Артикул / Part Number</t>
  </si>
  <si>
    <t>USA</t>
  </si>
  <si>
    <t>Mexico</t>
  </si>
  <si>
    <t>Vietnam</t>
  </si>
  <si>
    <t>Japan</t>
  </si>
  <si>
    <t>№</t>
  </si>
  <si>
    <r>
      <t>Код ТН ВЭД/</t>
    </r>
    <r>
      <rPr>
        <sz val="11"/>
        <rFont val="Times New Roman"/>
        <family val="1"/>
      </rPr>
      <t xml:space="preserve"> </t>
    </r>
    <r>
      <rPr>
        <b/>
        <sz val="11"/>
        <rFont val="Times New Roman"/>
        <family val="1"/>
      </rPr>
      <t>HS Codes</t>
    </r>
  </si>
  <si>
    <t xml:space="preserve">ИТОГОВАЯ СТОИМОСТЬ / TOTAL AMOUNT:  </t>
  </si>
  <si>
    <t>Спецификация №5 к Контракту № DGS-GIS – 0701 от 26.06.2023г.
Specification №5 to the Contract № DGS-GIS – 0701 dd 26.06.2023.
                                 Спецификация № 5 / Specification № 5                         Дата: 25 Августа2023 /Date: August 25, 2023</t>
  </si>
  <si>
    <t>Shim kit</t>
  </si>
  <si>
    <t>Spacer kit</t>
  </si>
  <si>
    <t>Gasket</t>
  </si>
  <si>
    <t>Washer - Special</t>
  </si>
  <si>
    <t>O-ring</t>
  </si>
  <si>
    <t>Gasket, Cooler Housing Cover</t>
  </si>
  <si>
    <t>Plate C3/C4</t>
  </si>
  <si>
    <t>Backing plate C3/C4</t>
  </si>
  <si>
    <t>Спецификация №2 к Контракту № DGS-GIS – 0701 от 26.06.2023г.</t>
  </si>
  <si>
    <t>Specification №1 to the Contract № DGS-GIS – 0701 dd 26.06.2023.</t>
  </si>
  <si>
    <t xml:space="preserve">Спецификация № 2 / Specification № 2 </t>
  </si>
  <si>
    <r>
      <t>Код ТН ВЭД/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HS Codes</t>
    </r>
  </si>
  <si>
    <r>
      <t>Kit Noregon 2.0 Translator All Allison Products</t>
    </r>
    <r>
      <rPr>
        <b/>
        <sz val="10"/>
        <color theme="1"/>
        <rFont val="Times New Roman"/>
        <family val="1"/>
        <charset val="204"/>
      </rPr>
      <t>/</t>
    </r>
    <r>
      <rPr>
        <sz val="10"/>
        <color theme="1"/>
        <rFont val="Times New Roman"/>
        <family val="1"/>
        <charset val="204"/>
      </rPr>
      <t xml:space="preserve">Диагностический Набор Noregon 2.0 Ретранслятор </t>
    </r>
    <r>
      <rPr>
        <sz val="10"/>
        <color rgb="FF000000"/>
        <rFont val="Times New Roman"/>
        <family val="1"/>
        <charset val="204"/>
      </rPr>
      <t xml:space="preserve">All Allison </t>
    </r>
  </si>
  <si>
    <r>
      <t>Allison DOC Premium Subscription Service for Download</t>
    </r>
    <r>
      <rPr>
        <b/>
        <sz val="10"/>
        <color theme="1"/>
        <rFont val="Times New Roman"/>
        <family val="1"/>
        <charset val="204"/>
      </rPr>
      <t xml:space="preserve">/ </t>
    </r>
    <r>
      <rPr>
        <sz val="10"/>
        <color theme="1"/>
        <rFont val="Times New Roman"/>
        <family val="1"/>
        <charset val="204"/>
      </rPr>
      <t xml:space="preserve">Годовая Premium подписка на лицензированное  программное обеспечение </t>
    </r>
    <r>
      <rPr>
        <sz val="10"/>
        <color rgb="FF000000"/>
        <rFont val="Times New Roman"/>
        <family val="1"/>
        <charset val="204"/>
      </rPr>
      <t xml:space="preserve">Allison DOC </t>
    </r>
  </si>
  <si>
    <r>
      <t>1 477,82</t>
    </r>
    <r>
      <rPr>
        <sz val="11"/>
        <color theme="1"/>
        <rFont val="Times New Roman"/>
        <family val="1"/>
        <charset val="204"/>
      </rPr>
      <t xml:space="preserve"> </t>
    </r>
  </si>
  <si>
    <r>
      <t>Transportation charge /</t>
    </r>
    <r>
      <rPr>
        <sz val="10"/>
        <color theme="1"/>
        <rFont val="Times New Roman"/>
        <family val="1"/>
        <charset val="204"/>
      </rPr>
      <t xml:space="preserve"> Стоимость перевозки</t>
    </r>
  </si>
  <si>
    <t>2 347,77</t>
  </si>
  <si>
    <t>Спецификация №3 к Контракту № DGS-GIS – 0701 от 26.06.2023г.</t>
  </si>
  <si>
    <t>Specification №3 to the Contract № DGS-GIS – 0701 dd 26.06.2023.</t>
  </si>
  <si>
    <t xml:space="preserve">Спецификация № 3 / Specification № 3 </t>
  </si>
  <si>
    <t xml:space="preserve">    Дата: 9 Августа2023 /Date: August 9, 2023</t>
  </si>
  <si>
    <r>
      <t>Sensor Assembly - Pressure /</t>
    </r>
    <r>
      <rPr>
        <sz val="10"/>
        <color theme="1"/>
        <rFont val="Times New Roman"/>
        <family val="1"/>
        <charset val="204"/>
      </rPr>
      <t>Датчик давления в сборе</t>
    </r>
    <r>
      <rPr>
        <sz val="10"/>
        <color rgb="FF000000"/>
        <rFont val="Times New Roman"/>
        <family val="1"/>
        <charset val="204"/>
      </rPr>
      <t xml:space="preserve"> </t>
    </r>
  </si>
  <si>
    <t>Спецификация №6 к Контракту № DGS-GIS – 0701 от 26.06.2023г.</t>
  </si>
  <si>
    <t>Specification №6 to the Contract № DGS-GIS – 0701 dd 26.06.2023.</t>
  </si>
  <si>
    <t xml:space="preserve">Спецификация № 6 / Specification № 6  </t>
  </si>
  <si>
    <t xml:space="preserve">  Дата: 19 Октября 2023 /Date: October 19, 2023</t>
  </si>
  <si>
    <r>
      <t>Accumulator Series 3000</t>
    </r>
    <r>
      <rPr>
        <sz val="10"/>
        <color theme="1"/>
        <rFont val="Times New Roman"/>
        <family val="1"/>
        <charset val="204"/>
      </rPr>
      <t xml:space="preserve"> /Аккумулятор Серии 3000</t>
    </r>
  </si>
  <si>
    <t>Transmission Basic Seal And Gasket Kit</t>
  </si>
  <si>
    <t>Retarder Seal And Gasket Kit</t>
  </si>
  <si>
    <t>Control Module Seal and Gasket Kit</t>
  </si>
  <si>
    <t>Main Filter Kit. For 2 Inch Sump</t>
  </si>
  <si>
    <t>Main Filter Kit. For 4 Inch Sump</t>
  </si>
  <si>
    <t>Retarder Accumulator Seal kit</t>
  </si>
  <si>
    <t>Transmission Fluid Sampling Kit</t>
  </si>
  <si>
    <t>Torque Converter To Transmission Shim Kit</t>
  </si>
  <si>
    <t>Torque Converter Spacer Kit</t>
  </si>
  <si>
    <t xml:space="preserve">Planetary Shim Kit, for Close Ratio and T3270xFE </t>
  </si>
  <si>
    <t xml:space="preserve">6-Speed Valve Body Kit. </t>
  </si>
  <si>
    <t>Bolt, M10 x 1.5 x 25</t>
  </si>
  <si>
    <t>Bracket, Converter Shipping</t>
  </si>
  <si>
    <t>Cap, Internal Harness, 20W</t>
  </si>
  <si>
    <t>Seal, Fill Tube</t>
  </si>
  <si>
    <t>Plug Assembly, Seal Expander. See 11-WT-97.</t>
  </si>
  <si>
    <t>Bearing, Thrust</t>
  </si>
  <si>
    <t>Ring, Retaining, External, 48.0 mm ID</t>
  </si>
  <si>
    <t>O-ring, Teflon® Coated, 66.3 mm ID</t>
  </si>
  <si>
    <t>O-ring, 12.3 mm ID</t>
  </si>
  <si>
    <t>PRC</t>
  </si>
  <si>
    <t>Plate, Retaining</t>
  </si>
  <si>
    <t>Bolt, M14 x 2 x 70</t>
  </si>
  <si>
    <t>O-ring, 4.4 inch ID</t>
  </si>
  <si>
    <t>Seal Assembly, Oil. Used Starting With S/N 6510543034. See 33-WT-04.</t>
  </si>
  <si>
    <t>Bushing, 75.15 mm ID</t>
  </si>
  <si>
    <t>Brazil</t>
  </si>
  <si>
    <t>Bearing Assembly, Thrust</t>
  </si>
  <si>
    <t>Washer, P1 Thrust</t>
  </si>
  <si>
    <t>Bearing Assembly, Roller</t>
  </si>
  <si>
    <t>Bushing, 43.104 mm ID</t>
  </si>
  <si>
    <t>Washer, P2 Thrust</t>
  </si>
  <si>
    <t>Filter Assembly Kit, Suction</t>
  </si>
  <si>
    <t>Harness Assembly, Control, Internal</t>
  </si>
  <si>
    <t>Switch Assembly, Pressure</t>
  </si>
  <si>
    <t>Solenoid, Variable Bleed, CENL. Body Color Coded Brown Or White. See 14-TR-22</t>
  </si>
  <si>
    <t>Solenoid, PCS, Variable Bleed, CENH. Body Color Coded Black</t>
  </si>
  <si>
    <t>Valve, Lockup Trim. See 06-WT-22.</t>
  </si>
  <si>
    <t>Valve, Clutch Trim. See 06-WT-22</t>
  </si>
  <si>
    <t>Spring, (TCC). No Color Code</t>
  </si>
  <si>
    <t>Valve, Diagnostic</t>
  </si>
  <si>
    <t>Canada</t>
  </si>
  <si>
    <t>Spring, Diagnostic. No Color Code</t>
  </si>
  <si>
    <t>Plate, Solenoid Separator</t>
  </si>
  <si>
    <t>Sensor, Speed</t>
  </si>
  <si>
    <t>Body, Main Control Valve. See 03-WT-21</t>
  </si>
  <si>
    <t>Solenoid Assembly, Forward, SS1</t>
  </si>
  <si>
    <t>Sensor Assembly, Oil Level</t>
  </si>
  <si>
    <t>Plate, Separator</t>
  </si>
  <si>
    <t>Plug Assembly, Oil Drain</t>
  </si>
  <si>
    <t>Plug Assembly, Pressure Tap</t>
  </si>
  <si>
    <t>Bolt, M10 x 1.5 x 55</t>
  </si>
  <si>
    <t>Bolt, M6 x 1.0 x 20</t>
  </si>
  <si>
    <t>Bolt, Flange Hd, M6 x 1.0 x 45 mm</t>
  </si>
  <si>
    <t>Bolt, M6 x 1.0 x 95</t>
  </si>
  <si>
    <t>Bolt, Flange Hd, M6 x 1.0 x 30 mm</t>
  </si>
  <si>
    <t>Sensor, Oil-Temperature</t>
  </si>
  <si>
    <t>Body Assembly, Solenoid Valve And Pin</t>
  </si>
  <si>
    <t>Gasket, Tube Connector</t>
  </si>
  <si>
    <t>Washer, Special</t>
  </si>
  <si>
    <t>Gasket, Oil Cooler, Retarder</t>
  </si>
  <si>
    <t>O-ring, 42.4 mm ID</t>
  </si>
  <si>
    <t>O-ring, Flex, 43.8 mm ID</t>
  </si>
  <si>
    <t>gasket</t>
  </si>
  <si>
    <t>O-ring, 34.6 mm ID</t>
  </si>
  <si>
    <t>Nut, M8 x 1.25</t>
  </si>
  <si>
    <t>Taiwan</t>
  </si>
  <si>
    <t>Bushing</t>
  </si>
  <si>
    <t>Bearing Assembly, Thrust Bearing No. 2</t>
  </si>
  <si>
    <t>Spring, Stator</t>
  </si>
  <si>
    <t>Roller, Stator</t>
  </si>
  <si>
    <t>Shim, Converter, Selective, 0.254 mm (0.010 inch)</t>
  </si>
  <si>
    <t>Shim, Converter, Selective, 0.485 mm (0.019 inch)</t>
  </si>
  <si>
    <t>Shim, Converter, Selective, 0.715 mm (0.028 inch)</t>
  </si>
  <si>
    <t>Bearing Assembly, Thrust Pump</t>
  </si>
  <si>
    <t>Damper Assembly, 42 Tooth Spline. Used Only With Turbine Assembly 29560418 See 22-WT-20.</t>
  </si>
  <si>
    <t>Shim, Turbine, Selective, 5.092 mm (0.200 inch)</t>
  </si>
  <si>
    <t>Shim, Turbine, Selective, 4.914 mm (0.193 inch)</t>
  </si>
  <si>
    <t>Shim, Turbine, Selective, 4.559 mm (0.179 inch)</t>
  </si>
  <si>
    <t>Shim, Turbine, Selective, 4.381 mm (0.172 inch)</t>
  </si>
  <si>
    <t>Shim, Turbine, Selective, 4.203 mm (0.165 inch)</t>
  </si>
  <si>
    <t>Shim, Turbine, Selective, 4.000 mm (0.157 inch)</t>
  </si>
  <si>
    <t>Bushing, Rotating Clutch Hub, 99.15 mm ID</t>
  </si>
  <si>
    <t>Plate, C1 Clutch Pressure</t>
  </si>
  <si>
    <t>Plate, C1 Clutch Friction. See 04-WT-00, 12-WT-21.</t>
  </si>
  <si>
    <t>Plate, C1 Clutch Reaction</t>
  </si>
  <si>
    <t>Backplate, C1</t>
  </si>
  <si>
    <t>Plate, C2 Clutch Reaction. See 04-WT-00.</t>
  </si>
  <si>
    <t>Plate, C2 Clutch Friction. See 04-WT-00.</t>
  </si>
  <si>
    <t>Bushing, P1 Sun Gear Drive Hub, 68.164 mm ID</t>
  </si>
  <si>
    <t>India</t>
  </si>
  <si>
    <t>Speed Sensor</t>
  </si>
  <si>
    <t>Bushing, 20 mm ID</t>
  </si>
  <si>
    <t>Bearing Assembly, Cone And Roller</t>
  </si>
  <si>
    <t>Ring, Retaining, External</t>
  </si>
  <si>
    <t>Washer, P3 Thrust</t>
  </si>
  <si>
    <t>Bearing Assembly, P3 Roller</t>
  </si>
  <si>
    <t>Cup, Roller Bearing</t>
  </si>
  <si>
    <t>Sensor Assembly, Temperature</t>
  </si>
  <si>
    <t>Speed Sensor Gen5</t>
  </si>
  <si>
    <t>Seal Assembly, Oil</t>
  </si>
  <si>
    <t>Pin, Retaining Solenoid</t>
  </si>
  <si>
    <t>Solenoid And Connector Assembly, Variable Bleed</t>
  </si>
  <si>
    <t>Cover, Shipping</t>
  </si>
  <si>
    <t>EBS Sensor</t>
  </si>
  <si>
    <t>Module - 3 Step Pedal Res</t>
  </si>
  <si>
    <t>Retader Air Pressure Switch 4 PSI</t>
  </si>
  <si>
    <t>Retader Air Pressure Switch 10 PSI</t>
  </si>
  <si>
    <t>Shift Selector</t>
  </si>
  <si>
    <t>TCM Gen5, A63,     TCM+CAL Asm  (63CR0YQ8)</t>
  </si>
  <si>
    <t>Flange</t>
  </si>
  <si>
    <t>Turkey</t>
  </si>
  <si>
    <t>VIM Box 24V, Module-Interface, Vehicle</t>
  </si>
  <si>
    <t>Retarder Accumulator Air Solenoid, See 14-WT-99, 17-WT-03.</t>
  </si>
  <si>
    <t>DGS02479</t>
  </si>
  <si>
    <t>Connector Repair Kit for Speed Sensor connector</t>
  </si>
  <si>
    <t>DGS02478</t>
  </si>
  <si>
    <t>Connector Repair Kit for Retarder Solenoid connector</t>
  </si>
  <si>
    <t>DGS02480</t>
  </si>
  <si>
    <t>Connector Repair Kit for Retarder temp. Sensor conn.</t>
  </si>
  <si>
    <t>DGS02652</t>
  </si>
  <si>
    <t>Connector Repair Kit for Retarder accumulator.</t>
  </si>
  <si>
    <t>DGS02642</t>
  </si>
  <si>
    <t>Connector Repair Kit for companion harness.</t>
  </si>
  <si>
    <t>Germany</t>
  </si>
  <si>
    <t>DGS02643</t>
  </si>
  <si>
    <t>Connector Repair Kit for transmission connector.</t>
  </si>
  <si>
    <t>DGS02648</t>
  </si>
  <si>
    <t>Connector Repair Kit for 80-pin TCM connector.</t>
  </si>
  <si>
    <t>DGS02645</t>
  </si>
  <si>
    <t>Connector Repair Kit for sghift selector connector.</t>
  </si>
  <si>
    <t>Plate, C3 Clutch Friction</t>
  </si>
  <si>
    <t>Plate, C3 Clutch Reaction</t>
  </si>
  <si>
    <t>Plate, C5 Clutch Reaction</t>
  </si>
  <si>
    <t>Plate, C5 Clutch Friction</t>
  </si>
  <si>
    <t>Speed Sensor Gen6</t>
  </si>
  <si>
    <t>TCM Gen6, C73M, 73CR0YQA, 73CR0ZA0 as ROe found</t>
  </si>
  <si>
    <t>Итого:</t>
  </si>
  <si>
    <t>курс:</t>
  </si>
  <si>
    <t>Спецификация №4 к Контракту № DGS-GIS – 0701 от 26.06.2023г.
Specification №4 to the Contract № DGS-GIS – 0701 dd 26.06.2023.
Спецификация № 4 / Specification № 4                         Дата: 24 Августа2023 /Date: August 24, 2023</t>
  </si>
  <si>
    <t>НДС 12%/VAT12%</t>
  </si>
  <si>
    <t>Пошлина/ Customs duty</t>
  </si>
  <si>
    <t>Сертификат/ Certificate</t>
  </si>
  <si>
    <t>Декларант/ Declaration Agent</t>
  </si>
  <si>
    <t>Транспортировка/ Transport.</t>
  </si>
  <si>
    <t>Транспорт./ Transport.</t>
  </si>
  <si>
    <t xml:space="preserve">курс:Euro </t>
  </si>
  <si>
    <t>Код ТН ВЭД/ HS Codes</t>
  </si>
  <si>
    <r>
      <t>Accumulator Series 3000</t>
    </r>
    <r>
      <rPr>
        <sz val="10"/>
        <color theme="1"/>
        <rFont val="Arial"/>
        <family val="2"/>
      </rPr>
      <t xml:space="preserve"> /Аккумулятор Серии 3000</t>
    </r>
  </si>
  <si>
    <r>
      <t>TranSynd TES668 20 L Transmision Fluid/</t>
    </r>
    <r>
      <rPr>
        <sz val="10"/>
        <color theme="1"/>
        <rFont val="Arial"/>
        <family val="2"/>
      </rPr>
      <t xml:space="preserve"> TranSynd TES668 20 L Трансмиссионная жидкость</t>
    </r>
  </si>
  <si>
    <r>
      <t>Allison T270R MY12 Allison T270R TC418/2"Oilpan/DMC 90°</t>
    </r>
    <r>
      <rPr>
        <sz val="10"/>
        <color theme="1"/>
        <rFont val="Times New Roman"/>
        <family val="1"/>
      </rPr>
      <t>/КПП 3000 
S/N 6520238396</t>
    </r>
  </si>
  <si>
    <t>Спецификация № 0 / Specification № 0 FREE OF CHARGE</t>
  </si>
  <si>
    <t>Общая стоимость За ЕД. в Евро / Total cost per liter Euro</t>
  </si>
  <si>
    <t>Общая стоимость за ЕД. в Евро / Total cost pre Unit,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</si>
</sst>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[$€-2]\ * #,##0.00_-;\-[$€-2]\ * #,##0.00_-;_-[$€-2]\ * &quot;-&quot;??_-;_-@_-"/>
    <numFmt numFmtId="165" formatCode="0.0"/>
    <numFmt numFmtId="166" formatCode="_-* #,##0\ _₽_-;\-* #,##0\ _₽_-;_-* &quot;-&quot;??\ _₽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Times New Roman"/>
      <family val="1"/>
    </font>
    <font>
      <sz val="11"/>
      <color rgb="FF333333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4D4D4D"/>
      <name val="Times New Roman"/>
      <family val="1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vertical="top"/>
    </xf>
    <xf numFmtId="0" fontId="1" fillId="0" borderId="0" xfId="1" applyAlignment="1">
      <alignment vertical="top"/>
    </xf>
    <xf numFmtId="43" fontId="1" fillId="0" borderId="0" xfId="3" applyFont="1"/>
    <xf numFmtId="0" fontId="5" fillId="0" borderId="6" xfId="1" applyFont="1" applyBorder="1" applyAlignment="1">
      <alignment horizontal="center" vertical="center"/>
    </xf>
    <xf numFmtId="43" fontId="5" fillId="0" borderId="2" xfId="3" applyFont="1" applyFill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43" fontId="5" fillId="0" borderId="1" xfId="3" applyFont="1" applyFill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164" fontId="8" fillId="0" borderId="5" xfId="3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43" fontId="8" fillId="0" borderId="5" xfId="3" applyFont="1" applyBorder="1" applyAlignment="1">
      <alignment horizontal="center" vertical="center"/>
    </xf>
    <xf numFmtId="0" fontId="0" fillId="0" borderId="1" xfId="0" applyBorder="1"/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18" xfId="0" applyBorder="1"/>
    <xf numFmtId="0" fontId="0" fillId="0" borderId="14" xfId="0" applyBorder="1"/>
    <xf numFmtId="0" fontId="12" fillId="0" borderId="2" xfId="0" applyFont="1" applyBorder="1" applyAlignment="1">
      <alignment horizontal="center" vertical="center" wrapText="1"/>
    </xf>
    <xf numFmtId="0" fontId="19" fillId="0" borderId="0" xfId="0" applyFont="1"/>
    <xf numFmtId="0" fontId="1" fillId="0" borderId="1" xfId="1" applyBorder="1"/>
    <xf numFmtId="0" fontId="1" fillId="0" borderId="2" xfId="1" applyBorder="1"/>
    <xf numFmtId="0" fontId="19" fillId="0" borderId="0" xfId="1" applyFont="1"/>
    <xf numFmtId="0" fontId="15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3" fontId="7" fillId="2" borderId="8" xfId="3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10" fontId="0" fillId="0" borderId="0" xfId="4" applyNumberFormat="1" applyFont="1"/>
    <xf numFmtId="0" fontId="22" fillId="0" borderId="0" xfId="0" applyFont="1" applyAlignment="1">
      <alignment vertical="center"/>
    </xf>
    <xf numFmtId="0" fontId="23" fillId="0" borderId="0" xfId="0" applyFont="1"/>
    <xf numFmtId="0" fontId="22" fillId="0" borderId="0" xfId="0" applyFont="1" applyAlignment="1">
      <alignment horizontal="right" vertical="center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43" fontId="25" fillId="0" borderId="1" xfId="3" applyFont="1" applyBorder="1" applyAlignment="1">
      <alignment horizontal="center" vertical="center"/>
    </xf>
    <xf numFmtId="166" fontId="25" fillId="0" borderId="1" xfId="3" applyNumberFormat="1" applyFont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 wrapText="1"/>
    </xf>
    <xf numFmtId="43" fontId="23" fillId="0" borderId="1" xfId="0" applyNumberFormat="1" applyFont="1" applyBorder="1"/>
    <xf numFmtId="0" fontId="23" fillId="0" borderId="1" xfId="0" applyFont="1" applyBorder="1"/>
    <xf numFmtId="166" fontId="23" fillId="0" borderId="1" xfId="3" applyNumberFormat="1" applyFont="1" applyBorder="1"/>
    <xf numFmtId="43" fontId="23" fillId="0" borderId="1" xfId="3" applyFont="1" applyBorder="1"/>
    <xf numFmtId="0" fontId="22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1" fontId="25" fillId="0" borderId="1" xfId="0" applyNumberFormat="1" applyFont="1" applyBorder="1" applyAlignment="1">
      <alignment horizontal="center" vertical="center"/>
    </xf>
    <xf numFmtId="14" fontId="0" fillId="0" borderId="0" xfId="0" applyNumberFormat="1" applyFont="1"/>
    <xf numFmtId="14" fontId="0" fillId="0" borderId="0" xfId="0" applyNumberFormat="1"/>
    <xf numFmtId="2" fontId="2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/>
    <xf numFmtId="166" fontId="0" fillId="0" borderId="0" xfId="3" applyNumberFormat="1" applyFont="1"/>
    <xf numFmtId="2" fontId="0" fillId="0" borderId="0" xfId="0" applyNumberFormat="1"/>
    <xf numFmtId="43" fontId="25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3" fontId="0" fillId="0" borderId="2" xfId="3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 wrapText="1"/>
    </xf>
    <xf numFmtId="0" fontId="22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top" wrapText="1"/>
    </xf>
    <xf numFmtId="0" fontId="8" fillId="0" borderId="9" xfId="1" applyFont="1" applyBorder="1" applyAlignment="1">
      <alignment horizontal="left" vertical="top"/>
    </xf>
    <xf numFmtId="0" fontId="7" fillId="0" borderId="10" xfId="1" applyFont="1" applyBorder="1" applyAlignment="1">
      <alignment horizontal="right" vertical="center"/>
    </xf>
    <xf numFmtId="0" fontId="7" fillId="0" borderId="11" xfId="1" applyFont="1" applyBorder="1" applyAlignment="1">
      <alignment horizontal="right" vertical="center"/>
    </xf>
    <xf numFmtId="0" fontId="7" fillId="0" borderId="12" xfId="1" applyFont="1" applyBorder="1" applyAlignment="1">
      <alignment horizontal="right" vertical="center"/>
    </xf>
    <xf numFmtId="0" fontId="8" fillId="0" borderId="9" xfId="1" applyFont="1" applyBorder="1" applyAlignment="1">
      <alignment horizontal="left" wrapText="1"/>
    </xf>
    <xf numFmtId="0" fontId="8" fillId="0" borderId="9" xfId="1" applyFont="1" applyBorder="1" applyAlignment="1">
      <alignment horizontal="left"/>
    </xf>
    <xf numFmtId="0" fontId="5" fillId="0" borderId="13" xfId="1" applyFont="1" applyBorder="1" applyAlignment="1">
      <alignment horizontal="left" vertical="top" wrapText="1"/>
    </xf>
    <xf numFmtId="0" fontId="5" fillId="0" borderId="13" xfId="1" applyFont="1" applyBorder="1" applyAlignment="1">
      <alignment horizontal="left" vertical="top"/>
    </xf>
    <xf numFmtId="0" fontId="1" fillId="0" borderId="0" xfId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 wrapText="1"/>
    </xf>
    <xf numFmtId="0" fontId="5" fillId="0" borderId="0" xfId="1" applyFont="1" applyAlignment="1">
      <alignment horizontal="right" vertical="top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43" fontId="25" fillId="0" borderId="0" xfId="0" applyNumberFormat="1" applyFont="1" applyAlignment="1">
      <alignment horizontal="center" vertical="center"/>
    </xf>
    <xf numFmtId="43" fontId="25" fillId="0" borderId="1" xfId="0" applyNumberFormat="1" applyFont="1" applyBorder="1"/>
    <xf numFmtId="43" fontId="0" fillId="0" borderId="2" xfId="3" applyFont="1" applyBorder="1"/>
    <xf numFmtId="43" fontId="0" fillId="0" borderId="2" xfId="3" applyFont="1" applyBorder="1" applyAlignment="1">
      <alignment horizontal="center"/>
    </xf>
    <xf numFmtId="43" fontId="0" fillId="0" borderId="2" xfId="0" applyNumberFormat="1" applyBorder="1" applyAlignment="1">
      <alignment horizontal="center" vertical="center"/>
    </xf>
  </cellXfs>
  <cellStyles count="5">
    <cellStyle name="Standard 3" xfId="2"/>
    <cellStyle name="Обычный" xfId="0" builtinId="0"/>
    <cellStyle name="Обычный 2" xfId="1"/>
    <cellStyle name="Процентный" xfId="4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"/>
  <sheetViews>
    <sheetView tabSelected="1" topLeftCell="A4" zoomScale="90" zoomScaleNormal="90" workbookViewId="0">
      <selection activeCell="K10" sqref="K10"/>
    </sheetView>
  </sheetViews>
  <sheetFormatPr defaultRowHeight="14.5" x14ac:dyDescent="0.35"/>
  <cols>
    <col min="1" max="1" width="3.08984375" customWidth="1"/>
    <col min="2" max="2" width="4.54296875" customWidth="1"/>
    <col min="3" max="3" width="33.08984375" customWidth="1"/>
    <col min="5" max="5" width="14.90625" customWidth="1"/>
    <col min="6" max="6" width="13" customWidth="1"/>
    <col min="7" max="7" width="14.90625" customWidth="1"/>
    <col min="8" max="9" width="12.90625" customWidth="1"/>
    <col min="10" max="10" width="14.1796875" customWidth="1"/>
    <col min="11" max="11" width="11.90625" customWidth="1"/>
    <col min="12" max="12" width="12.90625" customWidth="1"/>
    <col min="13" max="13" width="16.6328125" customWidth="1"/>
  </cols>
  <sheetData>
    <row r="2" spans="2:13" x14ac:dyDescent="0.35">
      <c r="B2" s="16" t="s">
        <v>22</v>
      </c>
      <c r="J2" s="38" t="s">
        <v>179</v>
      </c>
    </row>
    <row r="3" spans="2:13" x14ac:dyDescent="0.35">
      <c r="B3" s="16" t="s">
        <v>23</v>
      </c>
    </row>
    <row r="4" spans="2:13" x14ac:dyDescent="0.35">
      <c r="B4" s="17"/>
    </row>
    <row r="5" spans="2:13" ht="15" thickBot="1" x14ac:dyDescent="0.4">
      <c r="B5" s="83" t="s">
        <v>192</v>
      </c>
      <c r="C5" s="83"/>
      <c r="D5" s="83"/>
      <c r="E5" s="83"/>
      <c r="F5" s="83"/>
      <c r="G5" s="83"/>
    </row>
    <row r="6" spans="2:13" ht="51" customHeight="1" thickBot="1" x14ac:dyDescent="0.4">
      <c r="B6" s="44" t="s">
        <v>10</v>
      </c>
      <c r="C6" s="45" t="s">
        <v>0</v>
      </c>
      <c r="D6" s="45" t="s">
        <v>1</v>
      </c>
      <c r="E6" s="45" t="s">
        <v>25</v>
      </c>
      <c r="F6" s="45" t="s">
        <v>3</v>
      </c>
      <c r="G6" s="45" t="s">
        <v>4</v>
      </c>
      <c r="H6" s="45" t="s">
        <v>181</v>
      </c>
      <c r="I6" s="45" t="s">
        <v>182</v>
      </c>
      <c r="J6" s="45" t="s">
        <v>183</v>
      </c>
      <c r="K6" s="45" t="s">
        <v>184</v>
      </c>
      <c r="L6" s="46" t="s">
        <v>186</v>
      </c>
      <c r="M6" s="47" t="s">
        <v>4</v>
      </c>
    </row>
    <row r="7" spans="2:13" ht="41.4" customHeight="1" thickBot="1" x14ac:dyDescent="0.4">
      <c r="B7" s="31">
        <v>1</v>
      </c>
      <c r="C7" s="52" t="s">
        <v>191</v>
      </c>
      <c r="D7" s="53">
        <v>1</v>
      </c>
      <c r="E7" s="53">
        <v>87084050</v>
      </c>
      <c r="F7" s="75">
        <v>9685.34</v>
      </c>
      <c r="G7" s="74">
        <f>D7*F7</f>
        <v>9685.34</v>
      </c>
      <c r="H7" s="80">
        <v>1188.92</v>
      </c>
      <c r="I7" s="80">
        <v>937.38</v>
      </c>
      <c r="J7" s="80">
        <v>0</v>
      </c>
      <c r="K7" s="81">
        <f>K10/13500</f>
        <v>97.777777777777771</v>
      </c>
      <c r="L7" s="82">
        <v>0</v>
      </c>
      <c r="M7" s="34"/>
    </row>
    <row r="8" spans="2:13" x14ac:dyDescent="0.35">
      <c r="B8" s="84" t="s">
        <v>12</v>
      </c>
      <c r="C8" s="84"/>
      <c r="D8" s="84"/>
      <c r="E8" s="84"/>
      <c r="F8" s="84"/>
      <c r="G8" s="25"/>
      <c r="H8" s="24"/>
      <c r="I8" s="24"/>
      <c r="J8" s="24"/>
      <c r="K8" s="24"/>
      <c r="L8" s="36"/>
      <c r="M8" s="24"/>
    </row>
    <row r="10" spans="2:13" x14ac:dyDescent="0.35">
      <c r="K10" s="76">
        <v>1320000</v>
      </c>
    </row>
  </sheetData>
  <mergeCells count="2">
    <mergeCell ref="B5:G5"/>
    <mergeCell ref="B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4"/>
  <sheetViews>
    <sheetView topLeftCell="D4" zoomScale="90" zoomScaleNormal="90" workbookViewId="0">
      <selection activeCell="O16" sqref="O16"/>
    </sheetView>
  </sheetViews>
  <sheetFormatPr defaultRowHeight="14.5" x14ac:dyDescent="0.35"/>
  <cols>
    <col min="1" max="1" width="3.08984375" customWidth="1"/>
    <col min="2" max="2" width="4.54296875" customWidth="1"/>
    <col min="3" max="3" width="33.08984375" customWidth="1"/>
    <col min="5" max="5" width="14.90625" customWidth="1"/>
    <col min="6" max="6" width="13" customWidth="1"/>
    <col min="7" max="7" width="14.90625" customWidth="1"/>
    <col min="8" max="8" width="16" hidden="1" customWidth="1"/>
    <col min="9" max="9" width="14.36328125" customWidth="1"/>
    <col min="10" max="10" width="15.6328125" hidden="1" customWidth="1"/>
    <col min="11" max="11" width="12.26953125" customWidth="1"/>
    <col min="12" max="13" width="14.1796875" customWidth="1"/>
    <col min="14" max="14" width="11.90625" customWidth="1"/>
    <col min="15" max="15" width="12.90625" customWidth="1"/>
    <col min="16" max="16" width="16.6328125" customWidth="1"/>
    <col min="17" max="17" width="20.453125" customWidth="1"/>
  </cols>
  <sheetData>
    <row r="2" spans="2:17" x14ac:dyDescent="0.35">
      <c r="B2" s="55" t="s">
        <v>22</v>
      </c>
      <c r="C2" s="56"/>
      <c r="D2" s="56"/>
      <c r="E2" s="56"/>
      <c r="F2" s="56"/>
      <c r="G2" s="56"/>
      <c r="H2" s="56"/>
      <c r="I2" s="56"/>
      <c r="J2" s="56"/>
      <c r="K2" s="56"/>
      <c r="L2" s="56" t="s">
        <v>187</v>
      </c>
      <c r="M2" s="56"/>
      <c r="N2" s="56">
        <v>12700</v>
      </c>
      <c r="O2" s="56"/>
      <c r="P2" s="56"/>
    </row>
    <row r="3" spans="2:17" x14ac:dyDescent="0.35">
      <c r="B3" s="55" t="s">
        <v>23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2:17" x14ac:dyDescent="0.35">
      <c r="B4" s="57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2:17" x14ac:dyDescent="0.35">
      <c r="B5" s="85" t="s">
        <v>24</v>
      </c>
      <c r="C5" s="85"/>
      <c r="D5" s="85"/>
      <c r="E5" s="85"/>
      <c r="F5" s="85"/>
      <c r="G5" s="85"/>
      <c r="H5" s="56"/>
      <c r="I5" s="56"/>
      <c r="J5" s="56"/>
      <c r="K5" s="56"/>
      <c r="L5" s="56"/>
      <c r="M5" s="56"/>
      <c r="N5" s="56"/>
      <c r="O5" s="56"/>
      <c r="P5" s="56"/>
    </row>
    <row r="6" spans="2:17" ht="51" customHeight="1" x14ac:dyDescent="0.35">
      <c r="B6" s="68" t="s">
        <v>10</v>
      </c>
      <c r="C6" s="68" t="s">
        <v>0</v>
      </c>
      <c r="D6" s="68" t="s">
        <v>1</v>
      </c>
      <c r="E6" s="68" t="s">
        <v>188</v>
      </c>
      <c r="F6" s="68" t="s">
        <v>3</v>
      </c>
      <c r="G6" s="68" t="s">
        <v>4</v>
      </c>
      <c r="H6" s="68" t="s">
        <v>181</v>
      </c>
      <c r="I6" s="68" t="s">
        <v>181</v>
      </c>
      <c r="J6" s="68" t="s">
        <v>182</v>
      </c>
      <c r="K6" s="68" t="s">
        <v>182</v>
      </c>
      <c r="L6" s="68" t="s">
        <v>183</v>
      </c>
      <c r="M6" s="68" t="s">
        <v>183</v>
      </c>
      <c r="N6" s="68" t="s">
        <v>184</v>
      </c>
      <c r="O6" s="68" t="s">
        <v>186</v>
      </c>
      <c r="P6" s="68" t="s">
        <v>4</v>
      </c>
      <c r="Q6" s="68" t="s">
        <v>193</v>
      </c>
    </row>
    <row r="7" spans="2:17" ht="41.4" customHeight="1" x14ac:dyDescent="0.35">
      <c r="B7" s="58">
        <v>1</v>
      </c>
      <c r="C7" s="69" t="s">
        <v>189</v>
      </c>
      <c r="D7" s="58">
        <v>1</v>
      </c>
      <c r="E7" s="58">
        <v>87084099</v>
      </c>
      <c r="F7" s="58">
        <v>904.7</v>
      </c>
      <c r="G7" s="70">
        <f>D7*F7</f>
        <v>904.7</v>
      </c>
      <c r="H7" s="61">
        <v>1592846.46</v>
      </c>
      <c r="I7" s="61">
        <f>H7/N2</f>
        <v>125.42098110236221</v>
      </c>
      <c r="J7" s="60">
        <v>1206701.8700000001</v>
      </c>
      <c r="K7" s="61">
        <f>J7/N2</f>
        <v>95.015895275590566</v>
      </c>
      <c r="L7" s="60">
        <v>0</v>
      </c>
      <c r="M7" s="60">
        <v>0</v>
      </c>
      <c r="N7" s="60">
        <v>67.760000000000005</v>
      </c>
      <c r="O7" s="71">
        <v>48</v>
      </c>
      <c r="P7" s="79">
        <f>I7+G7+N7+O7</f>
        <v>1145.8809811023623</v>
      </c>
      <c r="Q7" s="103">
        <f>P7/D7</f>
        <v>1145.8809811023623</v>
      </c>
    </row>
    <row r="8" spans="2:17" ht="61.25" customHeight="1" x14ac:dyDescent="0.35">
      <c r="B8" s="58">
        <v>2</v>
      </c>
      <c r="C8" s="69" t="s">
        <v>190</v>
      </c>
      <c r="D8" s="58">
        <v>80</v>
      </c>
      <c r="E8" s="58">
        <v>34039900</v>
      </c>
      <c r="F8" s="59">
        <v>9.09</v>
      </c>
      <c r="G8" s="70">
        <f>D8*F8</f>
        <v>727.2</v>
      </c>
      <c r="H8" s="61">
        <v>2405726.7599999998</v>
      </c>
      <c r="I8" s="61">
        <f>H8/N2</f>
        <v>189.42730393700785</v>
      </c>
      <c r="J8" s="60">
        <v>3341287.16</v>
      </c>
      <c r="K8" s="61">
        <f>J8/N2</f>
        <v>263.09347716535433</v>
      </c>
      <c r="L8" s="62">
        <v>1510160</v>
      </c>
      <c r="M8" s="62">
        <f>L8/N2</f>
        <v>118.91023622047244</v>
      </c>
      <c r="N8" s="61">
        <v>54.46</v>
      </c>
      <c r="O8" s="71">
        <v>592</v>
      </c>
      <c r="P8" s="79">
        <f>G8+I8+K8+M8+N8+O8</f>
        <v>1945.0910173228347</v>
      </c>
      <c r="Q8" s="103">
        <f>P8/D8</f>
        <v>24.313637716535432</v>
      </c>
    </row>
    <row r="9" spans="2:17" x14ac:dyDescent="0.35">
      <c r="B9" s="86" t="s">
        <v>12</v>
      </c>
      <c r="C9" s="86"/>
      <c r="D9" s="86"/>
      <c r="E9" s="86"/>
      <c r="F9" s="86"/>
      <c r="G9" s="63">
        <f t="shared" ref="G9:M9" si="0">SUM(G7:G8)</f>
        <v>1631.9</v>
      </c>
      <c r="H9" s="64">
        <f t="shared" si="0"/>
        <v>3998573.2199999997</v>
      </c>
      <c r="I9" s="64">
        <f t="shared" si="0"/>
        <v>314.84828503937007</v>
      </c>
      <c r="J9" s="65">
        <f t="shared" si="0"/>
        <v>4547989.03</v>
      </c>
      <c r="K9" s="64">
        <f t="shared" si="0"/>
        <v>358.10937244094487</v>
      </c>
      <c r="L9" s="66">
        <f t="shared" si="0"/>
        <v>1510160</v>
      </c>
      <c r="M9" s="67">
        <f t="shared" si="0"/>
        <v>118.91023622047244</v>
      </c>
      <c r="N9" s="65">
        <v>122.22</v>
      </c>
      <c r="O9" s="65">
        <v>640</v>
      </c>
      <c r="P9" s="104">
        <f>SUM(P7:P8)</f>
        <v>3090.9719984251969</v>
      </c>
    </row>
    <row r="10" spans="2:17" x14ac:dyDescent="0.35">
      <c r="N10" s="76">
        <v>990000</v>
      </c>
    </row>
    <row r="11" spans="2:17" x14ac:dyDescent="0.35">
      <c r="N11" s="76">
        <v>660000</v>
      </c>
    </row>
    <row r="13" spans="2:17" x14ac:dyDescent="0.35">
      <c r="F13" s="72"/>
      <c r="G13" s="54">
        <f>G7/G9</f>
        <v>0.5543844598320975</v>
      </c>
    </row>
    <row r="14" spans="2:17" x14ac:dyDescent="0.35">
      <c r="E14" s="78"/>
      <c r="F14" s="73"/>
      <c r="G14" s="54">
        <f>G8/G9</f>
        <v>0.44561554016790245</v>
      </c>
    </row>
  </sheetData>
  <mergeCells count="2">
    <mergeCell ref="B5:G5"/>
    <mergeCell ref="B9:F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"/>
  <sheetViews>
    <sheetView zoomScale="90" zoomScaleNormal="90" workbookViewId="0">
      <selection activeCell="K8" sqref="K8"/>
    </sheetView>
  </sheetViews>
  <sheetFormatPr defaultRowHeight="14.5" x14ac:dyDescent="0.35"/>
  <cols>
    <col min="1" max="1" width="3.08984375" customWidth="1"/>
    <col min="2" max="2" width="4.54296875" customWidth="1"/>
    <col min="3" max="3" width="33.08984375" customWidth="1"/>
    <col min="5" max="5" width="14.90625" customWidth="1"/>
    <col min="6" max="6" width="13" customWidth="1"/>
    <col min="7" max="7" width="14.90625" customWidth="1"/>
    <col min="8" max="9" width="12.90625" customWidth="1"/>
    <col min="10" max="10" width="14.1796875" customWidth="1"/>
    <col min="11" max="11" width="11.90625" customWidth="1"/>
    <col min="12" max="12" width="12.90625" customWidth="1"/>
    <col min="13" max="13" width="16.6328125" customWidth="1"/>
  </cols>
  <sheetData>
    <row r="2" spans="2:13" x14ac:dyDescent="0.35">
      <c r="B2" s="16" t="s">
        <v>22</v>
      </c>
      <c r="J2" s="38" t="s">
        <v>179</v>
      </c>
    </row>
    <row r="3" spans="2:13" x14ac:dyDescent="0.35">
      <c r="B3" s="16" t="s">
        <v>23</v>
      </c>
    </row>
    <row r="4" spans="2:13" x14ac:dyDescent="0.35">
      <c r="B4" s="17"/>
    </row>
    <row r="5" spans="2:13" ht="15" thickBot="1" x14ac:dyDescent="0.4">
      <c r="B5" s="83" t="s">
        <v>24</v>
      </c>
      <c r="C5" s="83"/>
      <c r="D5" s="83"/>
      <c r="E5" s="83"/>
      <c r="F5" s="83"/>
      <c r="G5" s="83"/>
    </row>
    <row r="6" spans="2:13" ht="51" customHeight="1" thickBot="1" x14ac:dyDescent="0.4">
      <c r="B6" s="44" t="s">
        <v>10</v>
      </c>
      <c r="C6" s="45" t="s">
        <v>0</v>
      </c>
      <c r="D6" s="45" t="s">
        <v>1</v>
      </c>
      <c r="E6" s="45" t="s">
        <v>25</v>
      </c>
      <c r="F6" s="45" t="s">
        <v>3</v>
      </c>
      <c r="G6" s="45" t="s">
        <v>4</v>
      </c>
      <c r="H6" s="45" t="s">
        <v>181</v>
      </c>
      <c r="I6" s="45" t="s">
        <v>182</v>
      </c>
      <c r="J6" s="45" t="s">
        <v>183</v>
      </c>
      <c r="K6" s="45" t="s">
        <v>184</v>
      </c>
      <c r="L6" s="46" t="s">
        <v>186</v>
      </c>
      <c r="M6" s="47" t="s">
        <v>4</v>
      </c>
    </row>
    <row r="7" spans="2:13" ht="41.4" customHeight="1" x14ac:dyDescent="0.35">
      <c r="B7" s="31">
        <v>1</v>
      </c>
      <c r="C7" s="32" t="s">
        <v>26</v>
      </c>
      <c r="D7" s="31">
        <v>1</v>
      </c>
      <c r="E7" s="33">
        <v>84718000</v>
      </c>
      <c r="F7" s="31">
        <v>843.71</v>
      </c>
      <c r="G7" s="31">
        <v>843.71</v>
      </c>
      <c r="H7" s="34">
        <f>G7*0.12</f>
        <v>101.2452</v>
      </c>
      <c r="I7" s="34">
        <v>0</v>
      </c>
      <c r="J7" s="34">
        <v>0</v>
      </c>
      <c r="K7" s="105">
        <f>K12/13500</f>
        <v>48.888888888888886</v>
      </c>
      <c r="L7" s="35">
        <v>26.24</v>
      </c>
      <c r="M7" s="106">
        <f>SUM(G7:L7)</f>
        <v>1020.0840888888889</v>
      </c>
    </row>
    <row r="8" spans="2:13" ht="61.25" customHeight="1" x14ac:dyDescent="0.35">
      <c r="B8" s="26">
        <v>2</v>
      </c>
      <c r="C8" s="30" t="s">
        <v>27</v>
      </c>
      <c r="D8" s="26">
        <v>1</v>
      </c>
      <c r="E8" s="26"/>
      <c r="F8" s="27" t="s">
        <v>28</v>
      </c>
      <c r="G8" s="27">
        <v>1477.82</v>
      </c>
      <c r="H8" s="24">
        <v>0</v>
      </c>
      <c r="I8" s="24">
        <v>0</v>
      </c>
      <c r="J8" s="24">
        <v>0</v>
      </c>
      <c r="K8" s="24">
        <v>0</v>
      </c>
      <c r="L8" s="36">
        <v>0</v>
      </c>
      <c r="M8" s="24"/>
    </row>
    <row r="9" spans="2:13" ht="26" x14ac:dyDescent="0.35">
      <c r="B9" s="26">
        <v>3</v>
      </c>
      <c r="C9" s="25" t="s">
        <v>29</v>
      </c>
      <c r="D9" s="26">
        <v>1</v>
      </c>
      <c r="E9" s="26"/>
      <c r="F9" s="26">
        <v>26.24</v>
      </c>
      <c r="G9" s="26">
        <v>26.24</v>
      </c>
      <c r="H9" s="24"/>
      <c r="I9" s="24"/>
      <c r="J9" s="24"/>
      <c r="K9" s="24"/>
      <c r="L9" s="36"/>
      <c r="M9" s="24"/>
    </row>
    <row r="10" spans="2:13" x14ac:dyDescent="0.35">
      <c r="B10" s="84" t="s">
        <v>12</v>
      </c>
      <c r="C10" s="84"/>
      <c r="D10" s="84"/>
      <c r="E10" s="84"/>
      <c r="F10" s="84"/>
      <c r="G10" s="25" t="s">
        <v>30</v>
      </c>
      <c r="H10" s="24"/>
      <c r="I10" s="24"/>
      <c r="J10" s="24"/>
      <c r="K10" s="24"/>
      <c r="L10" s="36"/>
      <c r="M10" s="24"/>
    </row>
    <row r="12" spans="2:13" x14ac:dyDescent="0.35">
      <c r="K12">
        <v>660000</v>
      </c>
    </row>
  </sheetData>
  <mergeCells count="2">
    <mergeCell ref="B10:F10"/>
    <mergeCell ref="B5:G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1"/>
  <sheetViews>
    <sheetView topLeftCell="D1" workbookViewId="0">
      <selection activeCell="N8" sqref="N8"/>
    </sheetView>
  </sheetViews>
  <sheetFormatPr defaultRowHeight="14.5" x14ac:dyDescent="0.35"/>
  <cols>
    <col min="1" max="1" width="3.6328125" customWidth="1"/>
    <col min="2" max="2" width="4.36328125" customWidth="1"/>
    <col min="3" max="3" width="27" customWidth="1"/>
    <col min="4" max="4" width="8.453125" customWidth="1"/>
    <col min="5" max="5" width="16" customWidth="1"/>
    <col min="6" max="6" width="11.453125" customWidth="1"/>
    <col min="7" max="7" width="15.36328125" customWidth="1"/>
    <col min="8" max="8" width="10.81640625" customWidth="1"/>
    <col min="9" max="9" width="10.90625" customWidth="1"/>
    <col min="10" max="10" width="11.90625" customWidth="1"/>
    <col min="11" max="11" width="11.453125" customWidth="1"/>
    <col min="12" max="12" width="16.81640625" customWidth="1"/>
    <col min="13" max="13" width="16.36328125" customWidth="1"/>
    <col min="14" max="14" width="16.453125" customWidth="1"/>
  </cols>
  <sheetData>
    <row r="2" spans="2:14" x14ac:dyDescent="0.35">
      <c r="J2" s="38" t="s">
        <v>179</v>
      </c>
    </row>
    <row r="3" spans="2:14" x14ac:dyDescent="0.35">
      <c r="B3" s="16" t="s">
        <v>31</v>
      </c>
    </row>
    <row r="4" spans="2:14" x14ac:dyDescent="0.35">
      <c r="B4" s="16" t="s">
        <v>32</v>
      </c>
    </row>
    <row r="5" spans="2:14" x14ac:dyDescent="0.35">
      <c r="B5" s="17"/>
    </row>
    <row r="6" spans="2:14" ht="15" thickBot="1" x14ac:dyDescent="0.4">
      <c r="B6" s="83" t="s">
        <v>33</v>
      </c>
      <c r="C6" s="83"/>
      <c r="D6" s="83"/>
      <c r="E6" s="83" t="s">
        <v>34</v>
      </c>
      <c r="F6" s="83"/>
      <c r="G6" s="83"/>
    </row>
    <row r="7" spans="2:14" ht="51.65" customHeight="1" thickBot="1" x14ac:dyDescent="0.4">
      <c r="B7" s="44" t="s">
        <v>10</v>
      </c>
      <c r="C7" s="45" t="s">
        <v>0</v>
      </c>
      <c r="D7" s="45" t="s">
        <v>1</v>
      </c>
      <c r="E7" s="45" t="s">
        <v>25</v>
      </c>
      <c r="F7" s="45" t="s">
        <v>3</v>
      </c>
      <c r="G7" s="45" t="s">
        <v>4</v>
      </c>
      <c r="H7" s="45" t="s">
        <v>181</v>
      </c>
      <c r="I7" s="45" t="s">
        <v>182</v>
      </c>
      <c r="J7" s="45" t="s">
        <v>183</v>
      </c>
      <c r="K7" s="45" t="s">
        <v>184</v>
      </c>
      <c r="L7" s="46" t="s">
        <v>185</v>
      </c>
      <c r="M7" s="47" t="s">
        <v>4</v>
      </c>
      <c r="N7" s="47" t="s">
        <v>194</v>
      </c>
    </row>
    <row r="8" spans="2:14" ht="38.4" customHeight="1" x14ac:dyDescent="0.35">
      <c r="B8" s="31">
        <v>1</v>
      </c>
      <c r="C8" s="37" t="s">
        <v>35</v>
      </c>
      <c r="D8" s="31">
        <v>3</v>
      </c>
      <c r="E8" s="33">
        <v>90262020</v>
      </c>
      <c r="F8" s="31">
        <v>195.03</v>
      </c>
      <c r="G8" s="31">
        <v>585.09</v>
      </c>
      <c r="H8" s="80">
        <f>G8*0.12</f>
        <v>70.210800000000006</v>
      </c>
      <c r="I8" s="80">
        <f>G8*0.1</f>
        <v>58.509000000000007</v>
      </c>
      <c r="J8" s="81">
        <f>J11/13500</f>
        <v>85.18518518518519</v>
      </c>
      <c r="K8" s="81">
        <f>K11/13500</f>
        <v>24.444444444444443</v>
      </c>
      <c r="L8" s="80">
        <v>24.69</v>
      </c>
      <c r="M8" s="81">
        <f>SUM(G8:L8)</f>
        <v>848.12942962962973</v>
      </c>
      <c r="N8" s="107">
        <f>M8/D8</f>
        <v>282.70980987654326</v>
      </c>
    </row>
    <row r="9" spans="2:14" ht="31.75" customHeight="1" x14ac:dyDescent="0.35">
      <c r="B9" s="26">
        <v>2</v>
      </c>
      <c r="C9" s="25" t="s">
        <v>29</v>
      </c>
      <c r="D9" s="26">
        <v>1</v>
      </c>
      <c r="E9" s="26"/>
      <c r="F9" s="26">
        <v>24.69</v>
      </c>
      <c r="G9" s="26">
        <v>24.69</v>
      </c>
      <c r="H9" s="24"/>
      <c r="I9" s="24"/>
      <c r="J9" s="24"/>
      <c r="K9" s="24"/>
      <c r="L9" s="24"/>
      <c r="M9" s="24"/>
      <c r="N9" s="24"/>
    </row>
    <row r="10" spans="2:14" x14ac:dyDescent="0.35">
      <c r="B10" s="84" t="s">
        <v>12</v>
      </c>
      <c r="C10" s="84"/>
      <c r="D10" s="84"/>
      <c r="E10" s="84"/>
      <c r="F10" s="84"/>
      <c r="G10" s="25">
        <v>609.78</v>
      </c>
      <c r="H10" s="24"/>
      <c r="I10" s="24"/>
      <c r="J10" s="24"/>
      <c r="K10" s="24"/>
      <c r="L10" s="24"/>
      <c r="M10" s="24"/>
      <c r="N10" s="24"/>
    </row>
    <row r="11" spans="2:14" x14ac:dyDescent="0.35">
      <c r="J11">
        <v>1150000</v>
      </c>
      <c r="K11" s="76">
        <v>330000</v>
      </c>
    </row>
  </sheetData>
  <mergeCells count="3">
    <mergeCell ref="B10:F10"/>
    <mergeCell ref="E6:G6"/>
    <mergeCell ref="B6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7"/>
  <sheetViews>
    <sheetView topLeftCell="D92" workbookViewId="0">
      <selection activeCell="M146" sqref="M146"/>
    </sheetView>
  </sheetViews>
  <sheetFormatPr defaultRowHeight="14.5" x14ac:dyDescent="0.35"/>
  <cols>
    <col min="2" max="2" width="5.6328125" customWidth="1"/>
    <col min="3" max="3" width="15.36328125" customWidth="1"/>
    <col min="4" max="4" width="43.90625" customWidth="1"/>
    <col min="6" max="6" width="14.1796875" customWidth="1"/>
    <col min="7" max="7" width="12.1796875" customWidth="1"/>
    <col min="8" max="8" width="13.36328125" customWidth="1"/>
    <col min="9" max="9" width="15.453125" customWidth="1"/>
    <col min="10" max="10" width="11.36328125" customWidth="1"/>
    <col min="11" max="11" width="12.36328125" customWidth="1"/>
    <col min="12" max="12" width="12.90625" customWidth="1"/>
    <col min="13" max="13" width="11.90625" customWidth="1"/>
    <col min="14" max="14" width="12.6328125" customWidth="1"/>
    <col min="15" max="15" width="15.90625" customWidth="1"/>
  </cols>
  <sheetData>
    <row r="1" spans="2:15" x14ac:dyDescent="0.35">
      <c r="K1" s="38" t="s">
        <v>179</v>
      </c>
    </row>
    <row r="2" spans="2:15" ht="75.650000000000006" customHeight="1" thickBot="1" x14ac:dyDescent="0.4">
      <c r="B2" s="87" t="s">
        <v>180</v>
      </c>
      <c r="C2" s="88"/>
      <c r="D2" s="88"/>
      <c r="E2" s="88"/>
      <c r="F2" s="88"/>
      <c r="G2" s="88"/>
      <c r="H2" s="88"/>
      <c r="I2" s="88"/>
    </row>
    <row r="3" spans="2:15" ht="81" customHeight="1" thickBot="1" x14ac:dyDescent="0.4">
      <c r="B3" s="48" t="s">
        <v>10</v>
      </c>
      <c r="C3" s="49" t="s">
        <v>5</v>
      </c>
      <c r="D3" s="50" t="s">
        <v>0</v>
      </c>
      <c r="E3" s="50" t="s">
        <v>1</v>
      </c>
      <c r="F3" s="49" t="s">
        <v>2</v>
      </c>
      <c r="G3" s="50" t="s">
        <v>11</v>
      </c>
      <c r="H3" s="51" t="s">
        <v>3</v>
      </c>
      <c r="I3" s="51" t="s">
        <v>4</v>
      </c>
      <c r="J3" s="45" t="s">
        <v>181</v>
      </c>
      <c r="K3" s="45" t="s">
        <v>182</v>
      </c>
      <c r="L3" s="45" t="s">
        <v>183</v>
      </c>
      <c r="M3" s="45" t="s">
        <v>184</v>
      </c>
      <c r="N3" s="46" t="s">
        <v>185</v>
      </c>
      <c r="O3" s="47" t="s">
        <v>4</v>
      </c>
    </row>
    <row r="4" spans="2:15" x14ac:dyDescent="0.35">
      <c r="B4" s="6">
        <v>1</v>
      </c>
      <c r="C4" s="11">
        <v>29550017</v>
      </c>
      <c r="D4" s="11" t="s">
        <v>41</v>
      </c>
      <c r="E4" s="11">
        <v>1</v>
      </c>
      <c r="F4" s="11" t="s">
        <v>6</v>
      </c>
      <c r="G4" s="11">
        <v>39235090</v>
      </c>
      <c r="H4" s="7">
        <v>264.67</v>
      </c>
      <c r="I4" s="7">
        <f t="shared" ref="I4:I61" si="0">H4*E4</f>
        <v>264.67</v>
      </c>
      <c r="J4" s="34"/>
      <c r="K4" s="34"/>
      <c r="L4" s="34"/>
      <c r="M4" s="34"/>
      <c r="N4" s="34"/>
      <c r="O4" s="34"/>
    </row>
    <row r="5" spans="2:15" x14ac:dyDescent="0.35">
      <c r="B5" s="8">
        <v>2</v>
      </c>
      <c r="C5" s="12">
        <v>29546244</v>
      </c>
      <c r="D5" s="12" t="s">
        <v>42</v>
      </c>
      <c r="E5" s="12">
        <v>1</v>
      </c>
      <c r="F5" s="12" t="s">
        <v>6</v>
      </c>
      <c r="G5" s="12">
        <v>40169300</v>
      </c>
      <c r="H5" s="9">
        <v>308.47000000000003</v>
      </c>
      <c r="I5" s="9">
        <f t="shared" si="0"/>
        <v>308.47000000000003</v>
      </c>
      <c r="J5" s="24"/>
      <c r="K5" s="24"/>
      <c r="L5" s="24"/>
      <c r="M5" s="24"/>
      <c r="N5" s="24"/>
      <c r="O5" s="24"/>
    </row>
    <row r="6" spans="2:15" x14ac:dyDescent="0.35">
      <c r="B6" s="8">
        <v>3</v>
      </c>
      <c r="C6" s="12">
        <v>29559768</v>
      </c>
      <c r="D6" s="12" t="s">
        <v>43</v>
      </c>
      <c r="E6" s="12">
        <v>1</v>
      </c>
      <c r="F6" s="12" t="s">
        <v>6</v>
      </c>
      <c r="G6" s="12">
        <v>84842000</v>
      </c>
      <c r="H6" s="9">
        <v>51.29</v>
      </c>
      <c r="I6" s="9">
        <f t="shared" si="0"/>
        <v>51.29</v>
      </c>
      <c r="J6" s="24"/>
      <c r="K6" s="24"/>
      <c r="L6" s="24"/>
      <c r="M6" s="24"/>
      <c r="N6" s="24"/>
      <c r="O6" s="24"/>
    </row>
    <row r="7" spans="2:15" x14ac:dyDescent="0.35">
      <c r="B7" s="8">
        <v>4</v>
      </c>
      <c r="C7" s="12">
        <v>29558328</v>
      </c>
      <c r="D7" s="12" t="s">
        <v>44</v>
      </c>
      <c r="E7" s="12">
        <v>1</v>
      </c>
      <c r="F7" s="12" t="s">
        <v>6</v>
      </c>
      <c r="G7" s="12">
        <v>84212980</v>
      </c>
      <c r="H7" s="9">
        <v>53.13</v>
      </c>
      <c r="I7" s="9">
        <f t="shared" si="0"/>
        <v>53.13</v>
      </c>
      <c r="J7" s="24"/>
      <c r="K7" s="24"/>
      <c r="L7" s="24"/>
      <c r="M7" s="24"/>
      <c r="N7" s="24"/>
      <c r="O7" s="24"/>
    </row>
    <row r="8" spans="2:15" x14ac:dyDescent="0.35">
      <c r="B8" s="8">
        <v>5</v>
      </c>
      <c r="C8" s="12">
        <v>29558329</v>
      </c>
      <c r="D8" s="12" t="s">
        <v>45</v>
      </c>
      <c r="E8" s="12">
        <v>1</v>
      </c>
      <c r="F8" s="12" t="s">
        <v>6</v>
      </c>
      <c r="G8" s="12">
        <v>84212980</v>
      </c>
      <c r="H8" s="9">
        <v>57.1</v>
      </c>
      <c r="I8" s="9">
        <f t="shared" si="0"/>
        <v>57.1</v>
      </c>
      <c r="J8" s="24"/>
      <c r="K8" s="24"/>
      <c r="L8" s="24"/>
      <c r="M8" s="24"/>
      <c r="N8" s="24"/>
      <c r="O8" s="24"/>
    </row>
    <row r="9" spans="2:15" x14ac:dyDescent="0.35">
      <c r="B9" s="8">
        <v>6</v>
      </c>
      <c r="C9" s="12">
        <v>29563811</v>
      </c>
      <c r="D9" s="12" t="s">
        <v>46</v>
      </c>
      <c r="E9" s="12">
        <v>1</v>
      </c>
      <c r="F9" s="12" t="s">
        <v>6</v>
      </c>
      <c r="G9" s="12">
        <v>84841000</v>
      </c>
      <c r="H9" s="9">
        <v>247.9</v>
      </c>
      <c r="I9" s="9">
        <f t="shared" si="0"/>
        <v>247.9</v>
      </c>
      <c r="J9" s="24"/>
      <c r="K9" s="24"/>
      <c r="L9" s="24"/>
      <c r="M9" s="24"/>
      <c r="N9" s="24"/>
      <c r="O9" s="24"/>
    </row>
    <row r="10" spans="2:15" x14ac:dyDescent="0.35">
      <c r="B10" s="8">
        <v>7</v>
      </c>
      <c r="C10" s="12">
        <v>29537805</v>
      </c>
      <c r="D10" s="12" t="s">
        <v>47</v>
      </c>
      <c r="E10" s="12">
        <v>1</v>
      </c>
      <c r="F10" s="12" t="s">
        <v>6</v>
      </c>
      <c r="G10" s="12">
        <v>87089997</v>
      </c>
      <c r="H10" s="9">
        <v>49.64</v>
      </c>
      <c r="I10" s="9">
        <f t="shared" si="0"/>
        <v>49.64</v>
      </c>
      <c r="J10" s="24"/>
      <c r="K10" s="24"/>
      <c r="L10" s="24"/>
      <c r="M10" s="24"/>
      <c r="N10" s="24"/>
      <c r="O10" s="24"/>
    </row>
    <row r="11" spans="2:15" x14ac:dyDescent="0.35">
      <c r="B11" s="8">
        <v>8</v>
      </c>
      <c r="C11" s="12">
        <v>29503828</v>
      </c>
      <c r="D11" s="12" t="s">
        <v>48</v>
      </c>
      <c r="E11" s="12">
        <v>1</v>
      </c>
      <c r="F11" s="12" t="s">
        <v>6</v>
      </c>
      <c r="G11" s="12">
        <v>87089997</v>
      </c>
      <c r="H11" s="9">
        <v>143.34</v>
      </c>
      <c r="I11" s="9">
        <f t="shared" si="0"/>
        <v>143.34</v>
      </c>
      <c r="J11" s="24"/>
      <c r="K11" s="24"/>
      <c r="L11" s="24"/>
      <c r="M11" s="24"/>
      <c r="N11" s="24"/>
      <c r="O11" s="24"/>
    </row>
    <row r="12" spans="2:15" x14ac:dyDescent="0.35">
      <c r="B12" s="8">
        <v>9</v>
      </c>
      <c r="C12" s="12">
        <v>29503827</v>
      </c>
      <c r="D12" s="12" t="s">
        <v>49</v>
      </c>
      <c r="E12" s="12">
        <v>1</v>
      </c>
      <c r="F12" s="12" t="s">
        <v>6</v>
      </c>
      <c r="G12" s="12">
        <v>87089997</v>
      </c>
      <c r="H12" s="9">
        <v>34.590000000000003</v>
      </c>
      <c r="I12" s="9">
        <f t="shared" si="0"/>
        <v>34.590000000000003</v>
      </c>
      <c r="J12" s="24"/>
      <c r="K12" s="24"/>
      <c r="L12" s="24"/>
      <c r="M12" s="24"/>
      <c r="N12" s="24"/>
      <c r="O12" s="24"/>
    </row>
    <row r="13" spans="2:15" x14ac:dyDescent="0.35">
      <c r="B13" s="8">
        <v>10</v>
      </c>
      <c r="C13" s="12">
        <v>29503826</v>
      </c>
      <c r="D13" s="12" t="s">
        <v>50</v>
      </c>
      <c r="E13" s="12">
        <v>1</v>
      </c>
      <c r="F13" s="12" t="s">
        <v>6</v>
      </c>
      <c r="G13" s="12">
        <v>87084099</v>
      </c>
      <c r="H13" s="9">
        <v>38.54</v>
      </c>
      <c r="I13" s="9">
        <f t="shared" si="0"/>
        <v>38.54</v>
      </c>
      <c r="J13" s="24"/>
      <c r="K13" s="24"/>
      <c r="L13" s="24"/>
      <c r="M13" s="24"/>
      <c r="N13" s="24"/>
      <c r="O13" s="24"/>
    </row>
    <row r="14" spans="2:15" x14ac:dyDescent="0.35">
      <c r="B14" s="8">
        <v>11</v>
      </c>
      <c r="C14" s="12">
        <v>29567617</v>
      </c>
      <c r="D14" s="13" t="s">
        <v>51</v>
      </c>
      <c r="E14" s="12">
        <v>1</v>
      </c>
      <c r="F14" s="12" t="s">
        <v>6</v>
      </c>
      <c r="G14" s="12">
        <v>84212980</v>
      </c>
      <c r="H14" s="9">
        <v>153.1</v>
      </c>
      <c r="I14" s="9">
        <f t="shared" si="0"/>
        <v>153.1</v>
      </c>
      <c r="J14" s="24"/>
      <c r="K14" s="24"/>
      <c r="L14" s="24"/>
      <c r="M14" s="24"/>
      <c r="N14" s="24"/>
      <c r="O14" s="24"/>
    </row>
    <row r="15" spans="2:15" x14ac:dyDescent="0.35">
      <c r="B15" s="8">
        <v>12</v>
      </c>
      <c r="C15" s="13">
        <v>11514354</v>
      </c>
      <c r="D15" s="13" t="s">
        <v>52</v>
      </c>
      <c r="E15" s="12">
        <v>3</v>
      </c>
      <c r="F15" s="13" t="s">
        <v>6</v>
      </c>
      <c r="G15" s="12">
        <v>73181595</v>
      </c>
      <c r="H15" s="9">
        <v>1.78</v>
      </c>
      <c r="I15" s="9">
        <f t="shared" si="0"/>
        <v>5.34</v>
      </c>
      <c r="J15" s="24"/>
      <c r="K15" s="24"/>
      <c r="L15" s="24"/>
      <c r="M15" s="24"/>
      <c r="N15" s="24"/>
      <c r="O15" s="24"/>
    </row>
    <row r="16" spans="2:15" x14ac:dyDescent="0.35">
      <c r="B16" s="8">
        <v>13</v>
      </c>
      <c r="C16" s="13">
        <v>29507757</v>
      </c>
      <c r="D16" s="13" t="s">
        <v>53</v>
      </c>
      <c r="E16" s="12">
        <v>3</v>
      </c>
      <c r="F16" s="13" t="s">
        <v>6</v>
      </c>
      <c r="G16" s="12">
        <v>83023000</v>
      </c>
      <c r="H16" s="9">
        <v>10.54</v>
      </c>
      <c r="I16" s="9">
        <f t="shared" si="0"/>
        <v>31.619999999999997</v>
      </c>
      <c r="J16" s="24"/>
      <c r="K16" s="24"/>
      <c r="L16" s="24"/>
      <c r="M16" s="24"/>
      <c r="N16" s="24"/>
      <c r="O16" s="24"/>
    </row>
    <row r="17" spans="2:15" x14ac:dyDescent="0.35">
      <c r="B17" s="8">
        <v>14</v>
      </c>
      <c r="C17" s="13">
        <v>29543436</v>
      </c>
      <c r="D17" s="13" t="s">
        <v>54</v>
      </c>
      <c r="E17" s="12">
        <v>1</v>
      </c>
      <c r="F17" s="13" t="s">
        <v>6</v>
      </c>
      <c r="G17" s="12">
        <v>87089997</v>
      </c>
      <c r="H17" s="9">
        <v>1.21</v>
      </c>
      <c r="I17" s="9">
        <f t="shared" si="0"/>
        <v>1.21</v>
      </c>
      <c r="J17" s="24"/>
      <c r="K17" s="24"/>
      <c r="L17" s="24"/>
      <c r="M17" s="24"/>
      <c r="N17" s="24"/>
      <c r="O17" s="24"/>
    </row>
    <row r="18" spans="2:15" x14ac:dyDescent="0.35">
      <c r="B18" s="8">
        <v>15</v>
      </c>
      <c r="C18" s="13">
        <v>29546229</v>
      </c>
      <c r="D18" s="13" t="s">
        <v>55</v>
      </c>
      <c r="E18" s="12">
        <v>2</v>
      </c>
      <c r="F18" s="13" t="s">
        <v>6</v>
      </c>
      <c r="G18" s="12">
        <v>40169300</v>
      </c>
      <c r="H18" s="9">
        <v>3.82</v>
      </c>
      <c r="I18" s="9">
        <f t="shared" si="0"/>
        <v>7.64</v>
      </c>
      <c r="J18" s="24"/>
      <c r="K18" s="24"/>
      <c r="L18" s="24"/>
      <c r="M18" s="24"/>
      <c r="N18" s="24"/>
      <c r="O18" s="24"/>
    </row>
    <row r="19" spans="2:15" x14ac:dyDescent="0.35">
      <c r="B19" s="8">
        <v>16</v>
      </c>
      <c r="C19" s="13">
        <v>29530328</v>
      </c>
      <c r="D19" s="13" t="s">
        <v>56</v>
      </c>
      <c r="E19" s="12">
        <v>1</v>
      </c>
      <c r="F19" s="13" t="s">
        <v>6</v>
      </c>
      <c r="G19" s="12">
        <v>39235090</v>
      </c>
      <c r="H19" s="9">
        <v>16.52</v>
      </c>
      <c r="I19" s="9">
        <f t="shared" si="0"/>
        <v>16.52</v>
      </c>
      <c r="J19" s="24"/>
      <c r="K19" s="24"/>
      <c r="L19" s="24"/>
      <c r="M19" s="24"/>
      <c r="N19" s="24"/>
      <c r="O19" s="24"/>
    </row>
    <row r="20" spans="2:15" x14ac:dyDescent="0.35">
      <c r="B20" s="8">
        <v>17</v>
      </c>
      <c r="C20" s="13">
        <v>29503225</v>
      </c>
      <c r="D20" s="13" t="s">
        <v>57</v>
      </c>
      <c r="E20" s="12">
        <v>1</v>
      </c>
      <c r="F20" s="13" t="s">
        <v>6</v>
      </c>
      <c r="G20" s="12">
        <v>84825000</v>
      </c>
      <c r="H20" s="9">
        <v>21.62</v>
      </c>
      <c r="I20" s="9">
        <f t="shared" si="0"/>
        <v>21.62</v>
      </c>
      <c r="J20" s="24"/>
      <c r="K20" s="24"/>
      <c r="L20" s="24"/>
      <c r="M20" s="24"/>
      <c r="N20" s="24"/>
      <c r="O20" s="24"/>
    </row>
    <row r="21" spans="2:15" x14ac:dyDescent="0.35">
      <c r="B21" s="8">
        <v>18</v>
      </c>
      <c r="C21" s="13">
        <v>29539807</v>
      </c>
      <c r="D21" s="13" t="s">
        <v>58</v>
      </c>
      <c r="E21" s="12">
        <v>1</v>
      </c>
      <c r="F21" s="13" t="s">
        <v>6</v>
      </c>
      <c r="G21" s="12">
        <v>73182400</v>
      </c>
      <c r="H21" s="9">
        <v>13.08</v>
      </c>
      <c r="I21" s="9">
        <f t="shared" si="0"/>
        <v>13.08</v>
      </c>
      <c r="J21" s="24"/>
      <c r="K21" s="24"/>
      <c r="L21" s="24"/>
      <c r="M21" s="24"/>
      <c r="N21" s="24"/>
      <c r="O21" s="24"/>
    </row>
    <row r="22" spans="2:15" x14ac:dyDescent="0.35">
      <c r="B22" s="8">
        <v>19</v>
      </c>
      <c r="C22" s="13">
        <v>29500768</v>
      </c>
      <c r="D22" s="13" t="s">
        <v>57</v>
      </c>
      <c r="E22" s="12">
        <v>1</v>
      </c>
      <c r="F22" s="13" t="s">
        <v>6</v>
      </c>
      <c r="G22" s="12">
        <v>84825000</v>
      </c>
      <c r="H22" s="9">
        <v>26.6</v>
      </c>
      <c r="I22" s="9">
        <f t="shared" si="0"/>
        <v>26.6</v>
      </c>
      <c r="J22" s="24"/>
      <c r="K22" s="24"/>
      <c r="L22" s="24"/>
      <c r="M22" s="24"/>
      <c r="N22" s="24"/>
      <c r="O22" s="24"/>
    </row>
    <row r="23" spans="2:15" x14ac:dyDescent="0.35">
      <c r="B23" s="8">
        <v>20</v>
      </c>
      <c r="C23" s="13">
        <v>29502439</v>
      </c>
      <c r="D23" s="13" t="s">
        <v>59</v>
      </c>
      <c r="E23" s="12">
        <v>1</v>
      </c>
      <c r="F23" s="13" t="s">
        <v>6</v>
      </c>
      <c r="G23" s="13">
        <v>40169300</v>
      </c>
      <c r="H23" s="9">
        <v>4.6100000000000003</v>
      </c>
      <c r="I23" s="9">
        <f t="shared" si="0"/>
        <v>4.6100000000000003</v>
      </c>
      <c r="J23" s="24"/>
      <c r="K23" s="24"/>
      <c r="L23" s="24"/>
      <c r="M23" s="24"/>
      <c r="N23" s="24"/>
      <c r="O23" s="24"/>
    </row>
    <row r="24" spans="2:15" x14ac:dyDescent="0.35">
      <c r="B24" s="8">
        <v>21</v>
      </c>
      <c r="C24" s="13">
        <v>29512875</v>
      </c>
      <c r="D24" s="13" t="s">
        <v>60</v>
      </c>
      <c r="E24" s="12">
        <v>1</v>
      </c>
      <c r="F24" s="13" t="s">
        <v>61</v>
      </c>
      <c r="G24" s="13">
        <v>40169300</v>
      </c>
      <c r="H24" s="9">
        <v>1.05</v>
      </c>
      <c r="I24" s="9">
        <f t="shared" si="0"/>
        <v>1.05</v>
      </c>
      <c r="J24" s="24"/>
      <c r="K24" s="24"/>
      <c r="L24" s="24"/>
      <c r="M24" s="24"/>
      <c r="N24" s="24"/>
      <c r="O24" s="24"/>
    </row>
    <row r="25" spans="2:15" x14ac:dyDescent="0.35">
      <c r="B25" s="8">
        <v>22</v>
      </c>
      <c r="C25" s="13">
        <v>29535213</v>
      </c>
      <c r="D25" s="13" t="s">
        <v>62</v>
      </c>
      <c r="E25" s="12">
        <v>1</v>
      </c>
      <c r="F25" s="13" t="s">
        <v>6</v>
      </c>
      <c r="G25" s="13">
        <v>87084099</v>
      </c>
      <c r="H25" s="9">
        <v>26.31</v>
      </c>
      <c r="I25" s="9">
        <f t="shared" si="0"/>
        <v>26.31</v>
      </c>
      <c r="J25" s="24"/>
      <c r="K25" s="24"/>
      <c r="L25" s="24"/>
      <c r="M25" s="24"/>
      <c r="N25" s="24"/>
      <c r="O25" s="24"/>
    </row>
    <row r="26" spans="2:15" x14ac:dyDescent="0.35">
      <c r="B26" s="8">
        <v>23</v>
      </c>
      <c r="C26" s="13">
        <v>29535219</v>
      </c>
      <c r="D26" s="13" t="s">
        <v>63</v>
      </c>
      <c r="E26" s="12">
        <v>1</v>
      </c>
      <c r="F26" s="13" t="s">
        <v>6</v>
      </c>
      <c r="G26" s="13">
        <v>73181595</v>
      </c>
      <c r="H26" s="9">
        <v>3.46</v>
      </c>
      <c r="I26" s="9">
        <f t="shared" si="0"/>
        <v>3.46</v>
      </c>
      <c r="J26" s="24"/>
      <c r="K26" s="24"/>
      <c r="L26" s="24"/>
      <c r="M26" s="24"/>
      <c r="N26" s="24"/>
      <c r="O26" s="24"/>
    </row>
    <row r="27" spans="2:15" x14ac:dyDescent="0.35">
      <c r="B27" s="8">
        <v>24</v>
      </c>
      <c r="C27" s="13">
        <v>23047185</v>
      </c>
      <c r="D27" s="13" t="s">
        <v>64</v>
      </c>
      <c r="E27" s="12">
        <v>1</v>
      </c>
      <c r="F27" s="13" t="s">
        <v>6</v>
      </c>
      <c r="G27" s="13">
        <v>40169300</v>
      </c>
      <c r="H27" s="9">
        <v>5.91</v>
      </c>
      <c r="I27" s="9">
        <f t="shared" si="0"/>
        <v>5.91</v>
      </c>
      <c r="J27" s="24"/>
      <c r="K27" s="24"/>
      <c r="L27" s="24"/>
      <c r="M27" s="24"/>
      <c r="N27" s="24"/>
      <c r="O27" s="24"/>
    </row>
    <row r="28" spans="2:15" ht="28" x14ac:dyDescent="0.35">
      <c r="B28" s="8">
        <v>25</v>
      </c>
      <c r="C28" s="13">
        <v>29545518</v>
      </c>
      <c r="D28" s="13" t="s">
        <v>65</v>
      </c>
      <c r="E28" s="12">
        <v>1</v>
      </c>
      <c r="F28" s="13" t="s">
        <v>6</v>
      </c>
      <c r="G28" s="13">
        <v>40169300</v>
      </c>
      <c r="H28" s="9">
        <v>26.55</v>
      </c>
      <c r="I28" s="9">
        <f t="shared" si="0"/>
        <v>26.55</v>
      </c>
      <c r="J28" s="24"/>
      <c r="K28" s="24"/>
      <c r="L28" s="24"/>
      <c r="M28" s="24"/>
      <c r="N28" s="24"/>
      <c r="O28" s="24"/>
    </row>
    <row r="29" spans="2:15" x14ac:dyDescent="0.35">
      <c r="B29" s="8">
        <v>26</v>
      </c>
      <c r="C29" s="13">
        <v>29533975</v>
      </c>
      <c r="D29" s="13" t="s">
        <v>66</v>
      </c>
      <c r="E29" s="12">
        <v>1</v>
      </c>
      <c r="F29" s="13" t="s">
        <v>67</v>
      </c>
      <c r="G29" s="13">
        <v>84139100</v>
      </c>
      <c r="H29" s="9">
        <v>38.340000000000003</v>
      </c>
      <c r="I29" s="9">
        <f t="shared" si="0"/>
        <v>38.340000000000003</v>
      </c>
      <c r="J29" s="24"/>
      <c r="K29" s="24"/>
      <c r="L29" s="24"/>
      <c r="M29" s="24"/>
      <c r="N29" s="24"/>
      <c r="O29" s="24"/>
    </row>
    <row r="30" spans="2:15" x14ac:dyDescent="0.35">
      <c r="B30" s="8">
        <v>27</v>
      </c>
      <c r="C30" s="13">
        <v>23047854</v>
      </c>
      <c r="D30" s="13" t="s">
        <v>68</v>
      </c>
      <c r="E30" s="12">
        <v>2</v>
      </c>
      <c r="F30" s="12" t="s">
        <v>6</v>
      </c>
      <c r="G30" s="12">
        <v>84825000</v>
      </c>
      <c r="H30" s="9">
        <v>21.44</v>
      </c>
      <c r="I30" s="9">
        <f t="shared" si="0"/>
        <v>42.88</v>
      </c>
      <c r="J30" s="24"/>
      <c r="K30" s="24"/>
      <c r="L30" s="24"/>
      <c r="M30" s="24"/>
      <c r="N30" s="24"/>
      <c r="O30" s="24"/>
    </row>
    <row r="31" spans="2:15" x14ac:dyDescent="0.35">
      <c r="B31" s="8">
        <v>28</v>
      </c>
      <c r="C31" s="13">
        <v>29502040</v>
      </c>
      <c r="D31" s="13" t="s">
        <v>69</v>
      </c>
      <c r="E31" s="12">
        <v>12</v>
      </c>
      <c r="F31" s="12" t="s">
        <v>67</v>
      </c>
      <c r="G31" s="12">
        <v>74152100</v>
      </c>
      <c r="H31" s="9">
        <v>1.51</v>
      </c>
      <c r="I31" s="9">
        <f t="shared" si="0"/>
        <v>18.12</v>
      </c>
      <c r="J31" s="24"/>
      <c r="K31" s="24"/>
      <c r="L31" s="24"/>
      <c r="M31" s="24"/>
      <c r="N31" s="24"/>
      <c r="O31" s="24"/>
    </row>
    <row r="32" spans="2:15" x14ac:dyDescent="0.35">
      <c r="B32" s="8">
        <v>29</v>
      </c>
      <c r="C32" s="13">
        <v>29541565</v>
      </c>
      <c r="D32" s="13" t="s">
        <v>70</v>
      </c>
      <c r="E32" s="12">
        <v>12</v>
      </c>
      <c r="F32" s="12" t="s">
        <v>6</v>
      </c>
      <c r="G32" s="12">
        <v>84825000</v>
      </c>
      <c r="H32" s="9">
        <v>15.19</v>
      </c>
      <c r="I32" s="9">
        <f t="shared" si="0"/>
        <v>182.28</v>
      </c>
      <c r="J32" s="24"/>
      <c r="K32" s="24"/>
      <c r="L32" s="24"/>
      <c r="M32" s="24"/>
      <c r="N32" s="24"/>
      <c r="O32" s="24"/>
    </row>
    <row r="33" spans="2:15" x14ac:dyDescent="0.35">
      <c r="B33" s="8">
        <v>30</v>
      </c>
      <c r="C33" s="13">
        <v>29531004</v>
      </c>
      <c r="D33" s="13" t="s">
        <v>71</v>
      </c>
      <c r="E33" s="12">
        <v>1</v>
      </c>
      <c r="F33" s="12" t="s">
        <v>6</v>
      </c>
      <c r="G33" s="12">
        <v>87089997</v>
      </c>
      <c r="H33" s="9">
        <v>9.25</v>
      </c>
      <c r="I33" s="9">
        <f t="shared" si="0"/>
        <v>9.25</v>
      </c>
      <c r="J33" s="24"/>
      <c r="K33" s="24"/>
      <c r="L33" s="24"/>
      <c r="M33" s="24"/>
      <c r="N33" s="24"/>
      <c r="O33" s="24"/>
    </row>
    <row r="34" spans="2:15" x14ac:dyDescent="0.35">
      <c r="B34" s="8">
        <v>31</v>
      </c>
      <c r="C34" s="13">
        <v>29502037</v>
      </c>
      <c r="D34" s="13" t="s">
        <v>72</v>
      </c>
      <c r="E34" s="12">
        <v>8</v>
      </c>
      <c r="F34" s="12" t="s">
        <v>67</v>
      </c>
      <c r="G34" s="12">
        <v>87089997</v>
      </c>
      <c r="H34" s="9">
        <v>2.2000000000000002</v>
      </c>
      <c r="I34" s="9">
        <f t="shared" si="0"/>
        <v>17.600000000000001</v>
      </c>
      <c r="J34" s="24"/>
      <c r="K34" s="24"/>
      <c r="L34" s="24"/>
      <c r="M34" s="24"/>
      <c r="N34" s="24"/>
      <c r="O34" s="24"/>
    </row>
    <row r="35" spans="2:15" x14ac:dyDescent="0.35">
      <c r="B35" s="8">
        <v>32</v>
      </c>
      <c r="C35" s="13">
        <v>29541564</v>
      </c>
      <c r="D35" s="13" t="s">
        <v>70</v>
      </c>
      <c r="E35" s="12">
        <v>8</v>
      </c>
      <c r="F35" s="12" t="s">
        <v>6</v>
      </c>
      <c r="G35" s="12">
        <v>84825000</v>
      </c>
      <c r="H35" s="9">
        <v>3.94</v>
      </c>
      <c r="I35" s="9">
        <f t="shared" si="0"/>
        <v>31.52</v>
      </c>
      <c r="J35" s="24"/>
      <c r="K35" s="24"/>
      <c r="L35" s="24"/>
      <c r="M35" s="24"/>
      <c r="N35" s="24"/>
      <c r="O35" s="24"/>
    </row>
    <row r="36" spans="2:15" x14ac:dyDescent="0.35">
      <c r="B36" s="8">
        <v>33</v>
      </c>
      <c r="C36" s="19">
        <v>29558331</v>
      </c>
      <c r="D36" s="19" t="s">
        <v>73</v>
      </c>
      <c r="E36" s="19">
        <v>1</v>
      </c>
      <c r="F36" s="13" t="s">
        <v>6</v>
      </c>
      <c r="G36" s="13">
        <v>84212300</v>
      </c>
      <c r="H36" s="9">
        <v>48.07</v>
      </c>
      <c r="I36" s="9">
        <f t="shared" si="0"/>
        <v>48.07</v>
      </c>
      <c r="J36" s="24"/>
      <c r="K36" s="24"/>
      <c r="L36" s="24"/>
      <c r="M36" s="24"/>
      <c r="N36" s="24"/>
      <c r="O36" s="24"/>
    </row>
    <row r="37" spans="2:15" x14ac:dyDescent="0.35">
      <c r="B37" s="8">
        <v>34</v>
      </c>
      <c r="C37" s="19">
        <v>29558426</v>
      </c>
      <c r="D37" s="19" t="s">
        <v>74</v>
      </c>
      <c r="E37" s="19">
        <v>1</v>
      </c>
      <c r="F37" s="13" t="s">
        <v>7</v>
      </c>
      <c r="G37" s="13">
        <v>85443000</v>
      </c>
      <c r="H37" s="9">
        <v>163.63999999999999</v>
      </c>
      <c r="I37" s="9">
        <f t="shared" si="0"/>
        <v>163.63999999999999</v>
      </c>
      <c r="J37" s="24"/>
      <c r="K37" s="24"/>
      <c r="L37" s="24"/>
      <c r="M37" s="24"/>
      <c r="N37" s="24"/>
      <c r="O37" s="24"/>
    </row>
    <row r="38" spans="2:15" x14ac:dyDescent="0.35">
      <c r="B38" s="8">
        <v>35</v>
      </c>
      <c r="C38" s="19">
        <v>29552364</v>
      </c>
      <c r="D38" s="19" t="s">
        <v>75</v>
      </c>
      <c r="E38" s="19">
        <v>1</v>
      </c>
      <c r="F38" s="13" t="s">
        <v>7</v>
      </c>
      <c r="G38" s="13">
        <v>85365019</v>
      </c>
      <c r="H38" s="9">
        <v>48.63</v>
      </c>
      <c r="I38" s="9">
        <f t="shared" si="0"/>
        <v>48.63</v>
      </c>
      <c r="J38" s="24"/>
      <c r="K38" s="24"/>
      <c r="L38" s="24"/>
      <c r="M38" s="24"/>
      <c r="N38" s="24"/>
      <c r="O38" s="24"/>
    </row>
    <row r="39" spans="2:15" ht="28" x14ac:dyDescent="0.35">
      <c r="B39" s="8">
        <v>36</v>
      </c>
      <c r="C39" s="20">
        <v>29544297</v>
      </c>
      <c r="D39" s="13" t="s">
        <v>76</v>
      </c>
      <c r="E39" s="19">
        <v>3</v>
      </c>
      <c r="F39" s="19" t="s">
        <v>7</v>
      </c>
      <c r="G39" s="19">
        <v>84812010</v>
      </c>
      <c r="H39" s="9">
        <v>48.66</v>
      </c>
      <c r="I39" s="9">
        <f t="shared" si="0"/>
        <v>145.97999999999999</v>
      </c>
      <c r="J39" s="24"/>
      <c r="K39" s="24"/>
      <c r="L39" s="24"/>
      <c r="M39" s="24"/>
      <c r="N39" s="24"/>
      <c r="O39" s="24"/>
    </row>
    <row r="40" spans="2:15" ht="28" x14ac:dyDescent="0.35">
      <c r="B40" s="8">
        <v>37</v>
      </c>
      <c r="C40" s="13">
        <v>29541897</v>
      </c>
      <c r="D40" s="13" t="s">
        <v>77</v>
      </c>
      <c r="E40" s="12">
        <v>3</v>
      </c>
      <c r="F40" s="13" t="s">
        <v>7</v>
      </c>
      <c r="G40" s="13">
        <v>84812010</v>
      </c>
      <c r="H40" s="9">
        <v>45.24</v>
      </c>
      <c r="I40" s="9">
        <f t="shared" si="0"/>
        <v>135.72</v>
      </c>
      <c r="J40" s="24"/>
      <c r="K40" s="24"/>
      <c r="L40" s="24"/>
      <c r="M40" s="24"/>
      <c r="N40" s="24"/>
      <c r="O40" s="24"/>
    </row>
    <row r="41" spans="2:15" x14ac:dyDescent="0.35">
      <c r="B41" s="8">
        <v>38</v>
      </c>
      <c r="C41" s="13">
        <v>29566114</v>
      </c>
      <c r="D41" s="13" t="s">
        <v>78</v>
      </c>
      <c r="E41" s="12">
        <v>1</v>
      </c>
      <c r="F41" s="12" t="s">
        <v>6</v>
      </c>
      <c r="G41" s="12">
        <v>84812010</v>
      </c>
      <c r="H41" s="9">
        <v>23.17</v>
      </c>
      <c r="I41" s="9">
        <f t="shared" si="0"/>
        <v>23.17</v>
      </c>
      <c r="J41" s="24"/>
      <c r="K41" s="24"/>
      <c r="L41" s="24"/>
      <c r="M41" s="24"/>
      <c r="N41" s="24"/>
      <c r="O41" s="24"/>
    </row>
    <row r="42" spans="2:15" x14ac:dyDescent="0.35">
      <c r="B42" s="8">
        <v>39</v>
      </c>
      <c r="C42" s="13">
        <v>29566113</v>
      </c>
      <c r="D42" s="13" t="s">
        <v>79</v>
      </c>
      <c r="E42" s="12">
        <v>4</v>
      </c>
      <c r="F42" s="12" t="s">
        <v>6</v>
      </c>
      <c r="G42" s="12">
        <v>84812010</v>
      </c>
      <c r="H42" s="9">
        <v>4.55</v>
      </c>
      <c r="I42" s="9">
        <f t="shared" si="0"/>
        <v>18.2</v>
      </c>
      <c r="J42" s="24"/>
      <c r="K42" s="24"/>
      <c r="L42" s="24"/>
      <c r="M42" s="24"/>
      <c r="N42" s="24"/>
      <c r="O42" s="24"/>
    </row>
    <row r="43" spans="2:15" x14ac:dyDescent="0.35">
      <c r="B43" s="8">
        <v>40</v>
      </c>
      <c r="C43" s="13">
        <v>29542938</v>
      </c>
      <c r="D43" s="13" t="s">
        <v>80</v>
      </c>
      <c r="E43" s="12">
        <v>1</v>
      </c>
      <c r="F43" s="12" t="s">
        <v>6</v>
      </c>
      <c r="G43" s="12">
        <v>73209090</v>
      </c>
      <c r="H43" s="9">
        <v>0.43</v>
      </c>
      <c r="I43" s="9">
        <f t="shared" si="0"/>
        <v>0.43</v>
      </c>
      <c r="J43" s="24"/>
      <c r="K43" s="24"/>
      <c r="L43" s="24"/>
      <c r="M43" s="24"/>
      <c r="N43" s="24"/>
      <c r="O43" s="24"/>
    </row>
    <row r="44" spans="2:15" x14ac:dyDescent="0.35">
      <c r="B44" s="8">
        <v>41</v>
      </c>
      <c r="C44" s="13">
        <v>29542940</v>
      </c>
      <c r="D44" s="13" t="s">
        <v>81</v>
      </c>
      <c r="E44" s="12">
        <v>1</v>
      </c>
      <c r="F44" s="12" t="s">
        <v>82</v>
      </c>
      <c r="G44" s="12">
        <v>84818099</v>
      </c>
      <c r="H44" s="9">
        <v>4.6500000000000004</v>
      </c>
      <c r="I44" s="9">
        <f t="shared" si="0"/>
        <v>4.6500000000000004</v>
      </c>
      <c r="J44" s="24"/>
      <c r="K44" s="24"/>
      <c r="L44" s="24"/>
      <c r="M44" s="24"/>
      <c r="N44" s="24"/>
      <c r="O44" s="24"/>
    </row>
    <row r="45" spans="2:15" x14ac:dyDescent="0.35">
      <c r="B45" s="8">
        <v>42</v>
      </c>
      <c r="C45" s="13">
        <v>29542941</v>
      </c>
      <c r="D45" s="13" t="s">
        <v>83</v>
      </c>
      <c r="E45" s="12">
        <v>1</v>
      </c>
      <c r="F45" s="12" t="s">
        <v>6</v>
      </c>
      <c r="G45" s="12">
        <v>73209090</v>
      </c>
      <c r="H45" s="9">
        <v>0.3</v>
      </c>
      <c r="I45" s="9">
        <f t="shared" si="0"/>
        <v>0.3</v>
      </c>
      <c r="J45" s="24"/>
      <c r="K45" s="24"/>
      <c r="L45" s="24"/>
      <c r="M45" s="24"/>
      <c r="N45" s="24"/>
      <c r="O45" s="24"/>
    </row>
    <row r="46" spans="2:15" x14ac:dyDescent="0.35">
      <c r="B46" s="8">
        <v>43</v>
      </c>
      <c r="C46" s="13">
        <v>29557350</v>
      </c>
      <c r="D46" s="13" t="s">
        <v>84</v>
      </c>
      <c r="E46" s="12">
        <v>1</v>
      </c>
      <c r="F46" s="12" t="s">
        <v>6</v>
      </c>
      <c r="G46" s="12">
        <v>87084099</v>
      </c>
      <c r="H46" s="9">
        <v>6.64</v>
      </c>
      <c r="I46" s="9">
        <f t="shared" si="0"/>
        <v>6.64</v>
      </c>
      <c r="J46" s="24"/>
      <c r="K46" s="24"/>
      <c r="L46" s="24"/>
      <c r="M46" s="24"/>
      <c r="N46" s="24"/>
      <c r="O46" s="24"/>
    </row>
    <row r="47" spans="2:15" x14ac:dyDescent="0.35">
      <c r="B47" s="8">
        <v>44</v>
      </c>
      <c r="C47" s="13">
        <v>29543433</v>
      </c>
      <c r="D47" s="13" t="s">
        <v>85</v>
      </c>
      <c r="E47" s="12">
        <v>1</v>
      </c>
      <c r="F47" s="12" t="s">
        <v>7</v>
      </c>
      <c r="G47" s="12">
        <v>85437090</v>
      </c>
      <c r="H47" s="9">
        <v>93.52</v>
      </c>
      <c r="I47" s="9">
        <f t="shared" si="0"/>
        <v>93.52</v>
      </c>
      <c r="J47" s="24"/>
      <c r="K47" s="24"/>
      <c r="L47" s="24"/>
      <c r="M47" s="24"/>
      <c r="N47" s="24"/>
      <c r="O47" s="24"/>
    </row>
    <row r="48" spans="2:15" x14ac:dyDescent="0.35">
      <c r="B48" s="8">
        <v>45</v>
      </c>
      <c r="C48" s="13">
        <v>29563951</v>
      </c>
      <c r="D48" s="13" t="s">
        <v>86</v>
      </c>
      <c r="E48" s="12">
        <v>1</v>
      </c>
      <c r="F48" s="12" t="s">
        <v>6</v>
      </c>
      <c r="G48" s="12">
        <v>87089997</v>
      </c>
      <c r="H48" s="9">
        <v>327.72</v>
      </c>
      <c r="I48" s="9">
        <f t="shared" si="0"/>
        <v>327.72</v>
      </c>
      <c r="J48" s="24"/>
      <c r="K48" s="24"/>
      <c r="L48" s="24"/>
      <c r="M48" s="24"/>
      <c r="N48" s="24"/>
      <c r="O48" s="24"/>
    </row>
    <row r="49" spans="2:15" x14ac:dyDescent="0.35">
      <c r="B49" s="8">
        <v>46</v>
      </c>
      <c r="C49" s="13">
        <v>29545638</v>
      </c>
      <c r="D49" s="13" t="s">
        <v>87</v>
      </c>
      <c r="E49" s="12">
        <v>1</v>
      </c>
      <c r="F49" s="12" t="s">
        <v>6</v>
      </c>
      <c r="G49" s="12">
        <v>84812010</v>
      </c>
      <c r="H49" s="9">
        <v>91.25</v>
      </c>
      <c r="I49" s="9">
        <f t="shared" si="0"/>
        <v>91.25</v>
      </c>
      <c r="J49" s="24"/>
      <c r="K49" s="24"/>
      <c r="L49" s="24"/>
      <c r="M49" s="24"/>
      <c r="N49" s="24"/>
      <c r="O49" s="24"/>
    </row>
    <row r="50" spans="2:15" x14ac:dyDescent="0.35">
      <c r="B50" s="8">
        <v>47</v>
      </c>
      <c r="C50" s="13">
        <v>29549755</v>
      </c>
      <c r="D50" s="13" t="s">
        <v>88</v>
      </c>
      <c r="E50" s="12">
        <v>1</v>
      </c>
      <c r="F50" s="12" t="s">
        <v>61</v>
      </c>
      <c r="G50" s="12">
        <v>90261089</v>
      </c>
      <c r="H50" s="9">
        <v>321.74</v>
      </c>
      <c r="I50" s="9">
        <f t="shared" si="0"/>
        <v>321.74</v>
      </c>
      <c r="J50" s="24"/>
      <c r="K50" s="24"/>
      <c r="L50" s="24"/>
      <c r="M50" s="24"/>
      <c r="N50" s="24"/>
      <c r="O50" s="24"/>
    </row>
    <row r="51" spans="2:15" x14ac:dyDescent="0.35">
      <c r="B51" s="8">
        <v>48</v>
      </c>
      <c r="C51" s="13">
        <v>29557334</v>
      </c>
      <c r="D51" s="13" t="s">
        <v>89</v>
      </c>
      <c r="E51" s="12">
        <v>1</v>
      </c>
      <c r="F51" s="13" t="s">
        <v>6</v>
      </c>
      <c r="G51" s="12">
        <v>84819000</v>
      </c>
      <c r="H51" s="9">
        <v>17.21</v>
      </c>
      <c r="I51" s="9">
        <f t="shared" si="0"/>
        <v>17.21</v>
      </c>
      <c r="J51" s="24"/>
      <c r="K51" s="24"/>
      <c r="L51" s="24"/>
      <c r="M51" s="24"/>
      <c r="N51" s="24"/>
      <c r="O51" s="24"/>
    </row>
    <row r="52" spans="2:15" x14ac:dyDescent="0.35">
      <c r="B52" s="8">
        <v>49</v>
      </c>
      <c r="C52" s="13">
        <v>29534362</v>
      </c>
      <c r="D52" s="13" t="s">
        <v>90</v>
      </c>
      <c r="E52" s="12">
        <v>1</v>
      </c>
      <c r="F52" s="13" t="s">
        <v>6</v>
      </c>
      <c r="G52" s="12">
        <v>73181595</v>
      </c>
      <c r="H52" s="9">
        <v>15.76</v>
      </c>
      <c r="I52" s="9">
        <f t="shared" si="0"/>
        <v>15.76</v>
      </c>
      <c r="J52" s="24"/>
      <c r="K52" s="24"/>
      <c r="L52" s="24"/>
      <c r="M52" s="24"/>
      <c r="N52" s="24"/>
      <c r="O52" s="24"/>
    </row>
    <row r="53" spans="2:15" x14ac:dyDescent="0.35">
      <c r="B53" s="8">
        <v>50</v>
      </c>
      <c r="C53" s="13">
        <v>29500034</v>
      </c>
      <c r="D53" s="13" t="s">
        <v>91</v>
      </c>
      <c r="E53" s="12">
        <v>10</v>
      </c>
      <c r="F53" s="13" t="s">
        <v>6</v>
      </c>
      <c r="G53" s="12">
        <v>39235090</v>
      </c>
      <c r="H53" s="9">
        <v>2.89</v>
      </c>
      <c r="I53" s="9">
        <f t="shared" si="0"/>
        <v>28.900000000000002</v>
      </c>
      <c r="J53" s="24"/>
      <c r="K53" s="24"/>
      <c r="L53" s="24"/>
      <c r="M53" s="24"/>
      <c r="N53" s="24"/>
      <c r="O53" s="24"/>
    </row>
    <row r="54" spans="2:15" x14ac:dyDescent="0.35">
      <c r="B54" s="8">
        <v>51</v>
      </c>
      <c r="C54" s="13">
        <v>29549658</v>
      </c>
      <c r="D54" s="13" t="s">
        <v>75</v>
      </c>
      <c r="E54" s="12">
        <v>1</v>
      </c>
      <c r="F54" s="12" t="s">
        <v>7</v>
      </c>
      <c r="G54" s="12">
        <v>85365019</v>
      </c>
      <c r="H54" s="9">
        <v>37.36</v>
      </c>
      <c r="I54" s="9">
        <f t="shared" si="0"/>
        <v>37.36</v>
      </c>
      <c r="J54" s="24"/>
      <c r="K54" s="24"/>
      <c r="L54" s="24"/>
      <c r="M54" s="24"/>
      <c r="N54" s="24"/>
      <c r="O54" s="24"/>
    </row>
    <row r="55" spans="2:15" x14ac:dyDescent="0.35">
      <c r="B55" s="8">
        <v>52</v>
      </c>
      <c r="C55" s="13">
        <v>29541286</v>
      </c>
      <c r="D55" s="13" t="s">
        <v>92</v>
      </c>
      <c r="E55" s="12">
        <v>32</v>
      </c>
      <c r="F55" s="13" t="s">
        <v>6</v>
      </c>
      <c r="G55" s="12">
        <v>73181595</v>
      </c>
      <c r="H55" s="9">
        <v>1.28</v>
      </c>
      <c r="I55" s="9">
        <f t="shared" si="0"/>
        <v>40.96</v>
      </c>
      <c r="J55" s="24"/>
      <c r="K55" s="24"/>
      <c r="L55" s="24"/>
      <c r="M55" s="24"/>
      <c r="N55" s="24"/>
      <c r="O55" s="24"/>
    </row>
    <row r="56" spans="2:15" x14ac:dyDescent="0.35">
      <c r="B56" s="8">
        <v>53</v>
      </c>
      <c r="C56" s="13">
        <v>11515315</v>
      </c>
      <c r="D56" s="13" t="s">
        <v>93</v>
      </c>
      <c r="E56" s="12">
        <v>2</v>
      </c>
      <c r="F56" s="13" t="s">
        <v>6</v>
      </c>
      <c r="G56" s="12">
        <v>73181595</v>
      </c>
      <c r="H56" s="9">
        <v>1.6</v>
      </c>
      <c r="I56" s="9">
        <f t="shared" si="0"/>
        <v>3.2</v>
      </c>
      <c r="J56" s="24"/>
      <c r="K56" s="24"/>
      <c r="L56" s="24"/>
      <c r="M56" s="24"/>
      <c r="N56" s="24"/>
      <c r="O56" s="24"/>
    </row>
    <row r="57" spans="2:15" x14ac:dyDescent="0.35">
      <c r="B57" s="8">
        <v>54</v>
      </c>
      <c r="C57" s="13">
        <v>11516059</v>
      </c>
      <c r="D57" s="13" t="s">
        <v>94</v>
      </c>
      <c r="E57" s="12">
        <v>4</v>
      </c>
      <c r="F57" s="13" t="s">
        <v>6</v>
      </c>
      <c r="G57" s="12">
        <v>73181595</v>
      </c>
      <c r="H57" s="9">
        <v>3.24</v>
      </c>
      <c r="I57" s="9">
        <f t="shared" si="0"/>
        <v>12.96</v>
      </c>
      <c r="J57" s="24"/>
      <c r="K57" s="24"/>
      <c r="L57" s="24"/>
      <c r="M57" s="24"/>
      <c r="N57" s="24"/>
      <c r="O57" s="24"/>
    </row>
    <row r="58" spans="2:15" x14ac:dyDescent="0.35">
      <c r="B58" s="8">
        <v>55</v>
      </c>
      <c r="C58" s="13">
        <v>11515310</v>
      </c>
      <c r="D58" s="13" t="s">
        <v>95</v>
      </c>
      <c r="E58" s="12">
        <v>12</v>
      </c>
      <c r="F58" s="13" t="s">
        <v>6</v>
      </c>
      <c r="G58" s="12">
        <v>73181595</v>
      </c>
      <c r="H58" s="9">
        <v>1.78</v>
      </c>
      <c r="I58" s="9">
        <f t="shared" si="0"/>
        <v>21.36</v>
      </c>
      <c r="J58" s="24"/>
      <c r="K58" s="24"/>
      <c r="L58" s="24"/>
      <c r="M58" s="24"/>
      <c r="N58" s="24"/>
      <c r="O58" s="24"/>
    </row>
    <row r="59" spans="2:15" x14ac:dyDescent="0.35">
      <c r="B59" s="8">
        <v>56</v>
      </c>
      <c r="C59" s="13">
        <v>11515316</v>
      </c>
      <c r="D59" s="13" t="s">
        <v>96</v>
      </c>
      <c r="E59" s="12">
        <v>3</v>
      </c>
      <c r="F59" s="13" t="s">
        <v>6</v>
      </c>
      <c r="G59" s="12">
        <v>73181595</v>
      </c>
      <c r="H59" s="9">
        <v>1.54</v>
      </c>
      <c r="I59" s="9">
        <f t="shared" si="0"/>
        <v>4.62</v>
      </c>
      <c r="J59" s="24"/>
      <c r="K59" s="24"/>
      <c r="L59" s="24"/>
      <c r="M59" s="24"/>
      <c r="N59" s="24"/>
      <c r="O59" s="24"/>
    </row>
    <row r="60" spans="2:15" x14ac:dyDescent="0.35">
      <c r="B60" s="8">
        <v>57</v>
      </c>
      <c r="C60" s="13">
        <v>12129691</v>
      </c>
      <c r="D60" s="13" t="s">
        <v>97</v>
      </c>
      <c r="E60" s="12">
        <v>1</v>
      </c>
      <c r="F60" s="13" t="s">
        <v>6</v>
      </c>
      <c r="G60" s="13">
        <v>90258040</v>
      </c>
      <c r="H60" s="9">
        <v>19.87</v>
      </c>
      <c r="I60" s="9">
        <f t="shared" si="0"/>
        <v>19.87</v>
      </c>
      <c r="J60" s="24"/>
      <c r="K60" s="24"/>
      <c r="L60" s="24"/>
      <c r="M60" s="24"/>
      <c r="N60" s="24"/>
      <c r="O60" s="24"/>
    </row>
    <row r="61" spans="2:15" x14ac:dyDescent="0.35">
      <c r="B61" s="8">
        <v>58</v>
      </c>
      <c r="C61" s="13">
        <v>29558107</v>
      </c>
      <c r="D61" s="13" t="s">
        <v>98</v>
      </c>
      <c r="E61" s="12">
        <v>1</v>
      </c>
      <c r="F61" s="13" t="s">
        <v>6</v>
      </c>
      <c r="G61" s="13">
        <v>85059029</v>
      </c>
      <c r="H61" s="9">
        <v>57.19</v>
      </c>
      <c r="I61" s="9">
        <f t="shared" si="0"/>
        <v>57.19</v>
      </c>
      <c r="J61" s="24"/>
      <c r="K61" s="24"/>
      <c r="L61" s="24"/>
      <c r="M61" s="24"/>
      <c r="N61" s="24"/>
      <c r="O61" s="24"/>
    </row>
    <row r="62" spans="2:15" x14ac:dyDescent="0.35">
      <c r="B62" s="8">
        <v>59</v>
      </c>
      <c r="C62" s="13">
        <v>29508400</v>
      </c>
      <c r="D62" s="13" t="s">
        <v>99</v>
      </c>
      <c r="E62" s="12">
        <v>2</v>
      </c>
      <c r="F62" s="13" t="s">
        <v>6</v>
      </c>
      <c r="G62" s="13">
        <v>40169300</v>
      </c>
      <c r="H62" s="9">
        <v>4.71</v>
      </c>
      <c r="I62" s="9">
        <v>9.42</v>
      </c>
      <c r="J62" s="24"/>
      <c r="K62" s="24"/>
      <c r="L62" s="24"/>
      <c r="M62" s="24"/>
      <c r="N62" s="24"/>
      <c r="O62" s="24"/>
    </row>
    <row r="63" spans="2:15" x14ac:dyDescent="0.35">
      <c r="B63" s="8">
        <v>60</v>
      </c>
      <c r="C63" s="13">
        <v>29552443</v>
      </c>
      <c r="D63" s="13" t="s">
        <v>100</v>
      </c>
      <c r="E63" s="12">
        <v>10</v>
      </c>
      <c r="F63" s="13" t="s">
        <v>6</v>
      </c>
      <c r="G63" s="13">
        <v>76161000</v>
      </c>
      <c r="H63" s="9">
        <v>2.44</v>
      </c>
      <c r="I63" s="9">
        <f t="shared" ref="I63:I126" si="1">H63*E63</f>
        <v>24.4</v>
      </c>
      <c r="J63" s="24"/>
      <c r="K63" s="24"/>
      <c r="L63" s="24"/>
      <c r="M63" s="24"/>
      <c r="N63" s="24"/>
      <c r="O63" s="24"/>
    </row>
    <row r="64" spans="2:15" x14ac:dyDescent="0.35">
      <c r="B64" s="8">
        <v>61</v>
      </c>
      <c r="C64" s="13">
        <v>29552485</v>
      </c>
      <c r="D64" s="13" t="s">
        <v>101</v>
      </c>
      <c r="E64" s="12">
        <v>1</v>
      </c>
      <c r="F64" s="13" t="s">
        <v>6</v>
      </c>
      <c r="G64" s="13">
        <v>40169300</v>
      </c>
      <c r="H64" s="9">
        <v>3.58</v>
      </c>
      <c r="I64" s="9">
        <f t="shared" si="1"/>
        <v>3.58</v>
      </c>
      <c r="J64" s="24"/>
      <c r="K64" s="24"/>
      <c r="L64" s="24"/>
      <c r="M64" s="24"/>
      <c r="N64" s="24"/>
      <c r="O64" s="24"/>
    </row>
    <row r="65" spans="2:15" x14ac:dyDescent="0.35">
      <c r="B65" s="8">
        <v>62</v>
      </c>
      <c r="C65" s="13">
        <v>29509437</v>
      </c>
      <c r="D65" s="13" t="s">
        <v>102</v>
      </c>
      <c r="E65" s="12">
        <v>2</v>
      </c>
      <c r="F65" s="13" t="s">
        <v>6</v>
      </c>
      <c r="G65" s="13">
        <v>40169300</v>
      </c>
      <c r="H65" s="9">
        <v>3.3</v>
      </c>
      <c r="I65" s="9">
        <f t="shared" si="1"/>
        <v>6.6</v>
      </c>
      <c r="J65" s="24"/>
      <c r="K65" s="24"/>
      <c r="L65" s="24"/>
      <c r="M65" s="24"/>
      <c r="N65" s="24"/>
      <c r="O65" s="24"/>
    </row>
    <row r="66" spans="2:15" x14ac:dyDescent="0.35">
      <c r="B66" s="8">
        <v>63</v>
      </c>
      <c r="C66" s="13">
        <v>29545963</v>
      </c>
      <c r="D66" s="13" t="s">
        <v>103</v>
      </c>
      <c r="E66" s="12">
        <v>2</v>
      </c>
      <c r="F66" s="13" t="s">
        <v>7</v>
      </c>
      <c r="G66" s="13">
        <v>40169300</v>
      </c>
      <c r="H66" s="9">
        <v>5.79</v>
      </c>
      <c r="I66" s="9">
        <f t="shared" si="1"/>
        <v>11.58</v>
      </c>
      <c r="J66" s="24"/>
      <c r="K66" s="24"/>
      <c r="L66" s="24"/>
      <c r="M66" s="24"/>
      <c r="N66" s="24"/>
      <c r="O66" s="24"/>
    </row>
    <row r="67" spans="2:15" x14ac:dyDescent="0.35">
      <c r="B67" s="8">
        <v>64</v>
      </c>
      <c r="C67" s="13">
        <v>29508398</v>
      </c>
      <c r="D67" s="13" t="s">
        <v>104</v>
      </c>
      <c r="E67" s="12">
        <v>1</v>
      </c>
      <c r="F67" s="13" t="s">
        <v>6</v>
      </c>
      <c r="G67" s="13">
        <v>40169300</v>
      </c>
      <c r="H67" s="9">
        <v>14.2</v>
      </c>
      <c r="I67" s="9">
        <f t="shared" si="1"/>
        <v>14.2</v>
      </c>
      <c r="J67" s="24"/>
      <c r="K67" s="24"/>
      <c r="L67" s="24"/>
      <c r="M67" s="24"/>
      <c r="N67" s="24"/>
      <c r="O67" s="24"/>
    </row>
    <row r="68" spans="2:15" x14ac:dyDescent="0.35">
      <c r="B68" s="8">
        <v>65</v>
      </c>
      <c r="C68" s="13">
        <v>29503208</v>
      </c>
      <c r="D68" s="13" t="s">
        <v>105</v>
      </c>
      <c r="E68" s="12">
        <v>1</v>
      </c>
      <c r="F68" s="13" t="s">
        <v>8</v>
      </c>
      <c r="G68" s="13">
        <v>40169300</v>
      </c>
      <c r="H68" s="9">
        <v>2.93</v>
      </c>
      <c r="I68" s="9">
        <f t="shared" si="1"/>
        <v>2.93</v>
      </c>
      <c r="J68" s="24"/>
      <c r="K68" s="24"/>
      <c r="L68" s="24"/>
      <c r="M68" s="24"/>
      <c r="N68" s="24"/>
      <c r="O68" s="24"/>
    </row>
    <row r="69" spans="2:15" x14ac:dyDescent="0.35">
      <c r="B69" s="8">
        <v>66</v>
      </c>
      <c r="C69" s="13">
        <v>29501339</v>
      </c>
      <c r="D69" s="13" t="s">
        <v>106</v>
      </c>
      <c r="E69" s="12">
        <v>36</v>
      </c>
      <c r="F69" s="12" t="s">
        <v>107</v>
      </c>
      <c r="G69" s="12">
        <v>73181900</v>
      </c>
      <c r="H69" s="9">
        <v>1.37</v>
      </c>
      <c r="I69" s="9">
        <f t="shared" si="1"/>
        <v>49.320000000000007</v>
      </c>
      <c r="J69" s="24"/>
      <c r="K69" s="24"/>
      <c r="L69" s="24"/>
      <c r="M69" s="24"/>
      <c r="N69" s="24"/>
      <c r="O69" s="24"/>
    </row>
    <row r="70" spans="2:15" x14ac:dyDescent="0.35">
      <c r="B70" s="8">
        <v>67</v>
      </c>
      <c r="C70" s="13">
        <v>29549294</v>
      </c>
      <c r="D70" s="13" t="s">
        <v>108</v>
      </c>
      <c r="E70" s="12">
        <v>1</v>
      </c>
      <c r="F70" s="12" t="s">
        <v>7</v>
      </c>
      <c r="G70" s="12">
        <v>87089997</v>
      </c>
      <c r="H70" s="9">
        <v>29.7</v>
      </c>
      <c r="I70" s="9">
        <f t="shared" si="1"/>
        <v>29.7</v>
      </c>
      <c r="J70" s="24"/>
      <c r="K70" s="24"/>
      <c r="L70" s="24"/>
      <c r="M70" s="24"/>
      <c r="N70" s="24"/>
      <c r="O70" s="24"/>
    </row>
    <row r="71" spans="2:15" x14ac:dyDescent="0.35">
      <c r="B71" s="8">
        <v>68</v>
      </c>
      <c r="C71" s="13">
        <v>23046228</v>
      </c>
      <c r="D71" s="13" t="s">
        <v>68</v>
      </c>
      <c r="E71" s="12">
        <v>1</v>
      </c>
      <c r="F71" s="12" t="s">
        <v>6</v>
      </c>
      <c r="G71" s="12">
        <v>84821090</v>
      </c>
      <c r="H71" s="9">
        <v>51.5</v>
      </c>
      <c r="I71" s="9">
        <f t="shared" si="1"/>
        <v>51.5</v>
      </c>
      <c r="J71" s="24"/>
      <c r="K71" s="24"/>
      <c r="L71" s="24"/>
      <c r="M71" s="24"/>
      <c r="N71" s="24"/>
      <c r="O71" s="24"/>
    </row>
    <row r="72" spans="2:15" x14ac:dyDescent="0.35">
      <c r="B72" s="8">
        <v>69</v>
      </c>
      <c r="C72" s="13">
        <v>29500768</v>
      </c>
      <c r="D72" s="13" t="s">
        <v>109</v>
      </c>
      <c r="E72" s="12">
        <v>1</v>
      </c>
      <c r="F72" s="12" t="s">
        <v>6</v>
      </c>
      <c r="G72" s="12">
        <v>84825000</v>
      </c>
      <c r="H72" s="9">
        <v>26.6</v>
      </c>
      <c r="I72" s="9">
        <f t="shared" si="1"/>
        <v>26.6</v>
      </c>
      <c r="J72" s="24"/>
      <c r="K72" s="24"/>
      <c r="L72" s="24"/>
      <c r="M72" s="24"/>
      <c r="N72" s="24"/>
      <c r="O72" s="24"/>
    </row>
    <row r="73" spans="2:15" x14ac:dyDescent="0.35">
      <c r="B73" s="8">
        <v>70</v>
      </c>
      <c r="C73" s="13">
        <v>29500064</v>
      </c>
      <c r="D73" s="13" t="s">
        <v>110</v>
      </c>
      <c r="E73" s="12">
        <v>13</v>
      </c>
      <c r="F73" s="12" t="s">
        <v>6</v>
      </c>
      <c r="G73" s="12">
        <v>73209090</v>
      </c>
      <c r="H73" s="9">
        <v>2.19</v>
      </c>
      <c r="I73" s="9">
        <f t="shared" si="1"/>
        <v>28.47</v>
      </c>
      <c r="J73" s="24"/>
      <c r="K73" s="24"/>
      <c r="L73" s="24"/>
      <c r="M73" s="24"/>
      <c r="N73" s="24"/>
      <c r="O73" s="24"/>
    </row>
    <row r="74" spans="2:15" x14ac:dyDescent="0.35">
      <c r="B74" s="8">
        <v>71</v>
      </c>
      <c r="C74" s="13">
        <v>29500063</v>
      </c>
      <c r="D74" s="13" t="s">
        <v>111</v>
      </c>
      <c r="E74" s="12">
        <v>13</v>
      </c>
      <c r="F74" s="12" t="s">
        <v>6</v>
      </c>
      <c r="G74" s="12">
        <v>84829190</v>
      </c>
      <c r="H74" s="9">
        <v>1.79</v>
      </c>
      <c r="I74" s="9">
        <f t="shared" si="1"/>
        <v>23.27</v>
      </c>
      <c r="J74" s="24"/>
      <c r="K74" s="24"/>
      <c r="L74" s="24"/>
      <c r="M74" s="24"/>
      <c r="N74" s="24"/>
      <c r="O74" s="24"/>
    </row>
    <row r="75" spans="2:15" x14ac:dyDescent="0.35">
      <c r="B75" s="8">
        <v>72</v>
      </c>
      <c r="C75" s="13">
        <v>29502277</v>
      </c>
      <c r="D75" s="13" t="s">
        <v>112</v>
      </c>
      <c r="E75" s="12">
        <v>1</v>
      </c>
      <c r="F75" s="12" t="s">
        <v>6</v>
      </c>
      <c r="G75" s="12">
        <v>87084099</v>
      </c>
      <c r="H75" s="9">
        <v>5.89</v>
      </c>
      <c r="I75" s="9">
        <f t="shared" si="1"/>
        <v>5.89</v>
      </c>
      <c r="J75" s="24"/>
      <c r="K75" s="24"/>
      <c r="L75" s="24"/>
      <c r="M75" s="24"/>
      <c r="N75" s="24"/>
      <c r="O75" s="24"/>
    </row>
    <row r="76" spans="2:15" x14ac:dyDescent="0.35">
      <c r="B76" s="8">
        <v>73</v>
      </c>
      <c r="C76" s="13">
        <v>29502276</v>
      </c>
      <c r="D76" s="13" t="s">
        <v>113</v>
      </c>
      <c r="E76" s="12">
        <v>1</v>
      </c>
      <c r="F76" s="12" t="s">
        <v>6</v>
      </c>
      <c r="G76" s="12">
        <v>87084099</v>
      </c>
      <c r="H76" s="9">
        <v>6.5</v>
      </c>
      <c r="I76" s="9">
        <f t="shared" si="1"/>
        <v>6.5</v>
      </c>
      <c r="J76" s="24"/>
      <c r="K76" s="24"/>
      <c r="L76" s="24"/>
      <c r="M76" s="24"/>
      <c r="N76" s="24"/>
      <c r="O76" s="24"/>
    </row>
    <row r="77" spans="2:15" x14ac:dyDescent="0.35">
      <c r="B77" s="8">
        <v>74</v>
      </c>
      <c r="C77" s="13">
        <v>29502275</v>
      </c>
      <c r="D77" s="21" t="s">
        <v>114</v>
      </c>
      <c r="E77" s="12">
        <v>1</v>
      </c>
      <c r="F77" s="12" t="s">
        <v>6</v>
      </c>
      <c r="G77" s="12">
        <v>87084099</v>
      </c>
      <c r="H77" s="9">
        <v>24.72</v>
      </c>
      <c r="I77" s="9">
        <f t="shared" si="1"/>
        <v>24.72</v>
      </c>
      <c r="J77" s="24"/>
      <c r="K77" s="24"/>
      <c r="L77" s="24"/>
      <c r="M77" s="24"/>
      <c r="N77" s="24"/>
      <c r="O77" s="24"/>
    </row>
    <row r="78" spans="2:15" x14ac:dyDescent="0.35">
      <c r="B78" s="8">
        <v>75</v>
      </c>
      <c r="C78" s="13">
        <v>23045918</v>
      </c>
      <c r="D78" s="13" t="s">
        <v>115</v>
      </c>
      <c r="E78" s="12">
        <v>1</v>
      </c>
      <c r="F78" s="12" t="s">
        <v>6</v>
      </c>
      <c r="G78" s="12">
        <v>84825000</v>
      </c>
      <c r="H78" s="9">
        <v>167.21</v>
      </c>
      <c r="I78" s="9">
        <f>H78*E78</f>
        <v>167.21</v>
      </c>
      <c r="J78" s="24"/>
      <c r="K78" s="24"/>
      <c r="L78" s="24"/>
      <c r="M78" s="24"/>
      <c r="N78" s="24"/>
      <c r="O78" s="24"/>
    </row>
    <row r="79" spans="2:15" ht="28" x14ac:dyDescent="0.35">
      <c r="B79" s="8">
        <v>76</v>
      </c>
      <c r="C79" s="13">
        <v>29560358</v>
      </c>
      <c r="D79" s="13" t="s">
        <v>116</v>
      </c>
      <c r="E79" s="12">
        <v>1</v>
      </c>
      <c r="F79" s="12" t="s">
        <v>6</v>
      </c>
      <c r="G79" s="12">
        <v>87089997</v>
      </c>
      <c r="H79" s="9">
        <v>398.16</v>
      </c>
      <c r="I79" s="9">
        <f t="shared" si="1"/>
        <v>398.16</v>
      </c>
      <c r="J79" s="24"/>
      <c r="K79" s="24"/>
      <c r="L79" s="24"/>
      <c r="M79" s="24"/>
      <c r="N79" s="24"/>
      <c r="O79" s="24"/>
    </row>
    <row r="80" spans="2:15" x14ac:dyDescent="0.35">
      <c r="B80" s="8">
        <v>77</v>
      </c>
      <c r="C80" s="19">
        <v>29505686</v>
      </c>
      <c r="D80" s="13" t="s">
        <v>117</v>
      </c>
      <c r="E80" s="19">
        <v>1</v>
      </c>
      <c r="F80" s="12" t="s">
        <v>6</v>
      </c>
      <c r="G80" s="12">
        <v>87084099</v>
      </c>
      <c r="H80" s="9">
        <v>21.47</v>
      </c>
      <c r="I80" s="9">
        <f t="shared" si="1"/>
        <v>21.47</v>
      </c>
      <c r="J80" s="24"/>
      <c r="K80" s="24"/>
      <c r="L80" s="24"/>
      <c r="M80" s="24"/>
      <c r="N80" s="24"/>
      <c r="O80" s="24"/>
    </row>
    <row r="81" spans="2:15" x14ac:dyDescent="0.35">
      <c r="B81" s="8">
        <v>78</v>
      </c>
      <c r="C81" s="19">
        <v>29505685</v>
      </c>
      <c r="D81" s="13" t="s">
        <v>118</v>
      </c>
      <c r="E81" s="19">
        <v>1</v>
      </c>
      <c r="F81" s="12" t="s">
        <v>6</v>
      </c>
      <c r="G81" s="12">
        <v>87084099</v>
      </c>
      <c r="H81" s="9">
        <v>21.48</v>
      </c>
      <c r="I81" s="9">
        <f t="shared" si="1"/>
        <v>21.48</v>
      </c>
      <c r="J81" s="24"/>
      <c r="K81" s="24"/>
      <c r="L81" s="24"/>
      <c r="M81" s="24"/>
      <c r="N81" s="24"/>
      <c r="O81" s="24"/>
    </row>
    <row r="82" spans="2:15" x14ac:dyDescent="0.35">
      <c r="B82" s="8">
        <v>79</v>
      </c>
      <c r="C82" s="19">
        <v>29505684</v>
      </c>
      <c r="D82" s="13" t="s">
        <v>118</v>
      </c>
      <c r="E82" s="19">
        <v>1</v>
      </c>
      <c r="F82" s="12" t="s">
        <v>6</v>
      </c>
      <c r="G82" s="12">
        <v>87084099</v>
      </c>
      <c r="H82" s="9">
        <v>21.09</v>
      </c>
      <c r="I82" s="9">
        <f t="shared" si="1"/>
        <v>21.09</v>
      </c>
      <c r="J82" s="24"/>
      <c r="K82" s="24"/>
      <c r="L82" s="24"/>
      <c r="M82" s="24"/>
      <c r="N82" s="24"/>
      <c r="O82" s="24"/>
    </row>
    <row r="83" spans="2:15" x14ac:dyDescent="0.35">
      <c r="B83" s="8">
        <v>80</v>
      </c>
      <c r="C83" s="19">
        <v>29505683</v>
      </c>
      <c r="D83" s="13" t="s">
        <v>119</v>
      </c>
      <c r="E83" s="19">
        <v>1</v>
      </c>
      <c r="F83" s="12" t="s">
        <v>6</v>
      </c>
      <c r="G83" s="12">
        <v>87084099</v>
      </c>
      <c r="H83" s="9">
        <v>21.26</v>
      </c>
      <c r="I83" s="9">
        <f t="shared" si="1"/>
        <v>21.26</v>
      </c>
      <c r="J83" s="24"/>
      <c r="K83" s="24"/>
      <c r="L83" s="24"/>
      <c r="M83" s="24"/>
      <c r="N83" s="24"/>
      <c r="O83" s="24"/>
    </row>
    <row r="84" spans="2:15" x14ac:dyDescent="0.35">
      <c r="B84" s="8">
        <v>81</v>
      </c>
      <c r="C84" s="19">
        <v>29505682</v>
      </c>
      <c r="D84" s="13" t="s">
        <v>120</v>
      </c>
      <c r="E84" s="19">
        <v>1</v>
      </c>
      <c r="F84" s="12" t="s">
        <v>6</v>
      </c>
      <c r="G84" s="12">
        <v>87084099</v>
      </c>
      <c r="H84" s="9">
        <v>21.3</v>
      </c>
      <c r="I84" s="9">
        <f t="shared" si="1"/>
        <v>21.3</v>
      </c>
      <c r="J84" s="24"/>
      <c r="K84" s="24"/>
      <c r="L84" s="24"/>
      <c r="M84" s="24"/>
      <c r="N84" s="24"/>
      <c r="O84" s="24"/>
    </row>
    <row r="85" spans="2:15" x14ac:dyDescent="0.35">
      <c r="B85" s="8">
        <v>82</v>
      </c>
      <c r="C85" s="19">
        <v>29505681</v>
      </c>
      <c r="D85" s="13" t="s">
        <v>121</v>
      </c>
      <c r="E85" s="19">
        <v>1</v>
      </c>
      <c r="F85" s="12" t="s">
        <v>6</v>
      </c>
      <c r="G85" s="12">
        <v>87084099</v>
      </c>
      <c r="H85" s="9">
        <v>21.3</v>
      </c>
      <c r="I85" s="9">
        <f t="shared" si="1"/>
        <v>21.3</v>
      </c>
      <c r="J85" s="24"/>
      <c r="K85" s="24"/>
      <c r="L85" s="24"/>
      <c r="M85" s="24"/>
      <c r="N85" s="24"/>
      <c r="O85" s="24"/>
    </row>
    <row r="86" spans="2:15" x14ac:dyDescent="0.35">
      <c r="B86" s="8">
        <v>83</v>
      </c>
      <c r="C86" s="19">
        <v>29505688</v>
      </c>
      <c r="D86" s="13" t="s">
        <v>122</v>
      </c>
      <c r="E86" s="19">
        <v>1</v>
      </c>
      <c r="F86" s="12" t="s">
        <v>6</v>
      </c>
      <c r="G86" s="12">
        <v>87084099</v>
      </c>
      <c r="H86" s="9">
        <v>17.73</v>
      </c>
      <c r="I86" s="9">
        <f t="shared" si="1"/>
        <v>17.73</v>
      </c>
      <c r="J86" s="24"/>
      <c r="K86" s="24"/>
      <c r="L86" s="24"/>
      <c r="M86" s="24"/>
      <c r="N86" s="24"/>
      <c r="O86" s="24"/>
    </row>
    <row r="87" spans="2:15" x14ac:dyDescent="0.35">
      <c r="B87" s="8">
        <v>84</v>
      </c>
      <c r="C87" s="21">
        <v>29531001</v>
      </c>
      <c r="D87" s="13" t="s">
        <v>123</v>
      </c>
      <c r="E87" s="19">
        <v>1</v>
      </c>
      <c r="F87" s="12" t="s">
        <v>67</v>
      </c>
      <c r="G87" s="12">
        <v>87089390</v>
      </c>
      <c r="H87" s="9">
        <v>22.21</v>
      </c>
      <c r="I87" s="9">
        <f t="shared" si="1"/>
        <v>22.21</v>
      </c>
      <c r="J87" s="24"/>
      <c r="K87" s="24"/>
      <c r="L87" s="24"/>
      <c r="M87" s="24"/>
      <c r="N87" s="24"/>
      <c r="O87" s="24"/>
    </row>
    <row r="88" spans="2:15" x14ac:dyDescent="0.35">
      <c r="B88" s="8">
        <v>85</v>
      </c>
      <c r="C88" s="19">
        <v>23047854</v>
      </c>
      <c r="D88" s="13" t="s">
        <v>68</v>
      </c>
      <c r="E88" s="19">
        <v>1</v>
      </c>
      <c r="F88" s="12" t="s">
        <v>6</v>
      </c>
      <c r="G88" s="12">
        <v>84825000</v>
      </c>
      <c r="H88" s="9">
        <v>21.44</v>
      </c>
      <c r="I88" s="9">
        <f t="shared" si="1"/>
        <v>21.44</v>
      </c>
      <c r="J88" s="24"/>
      <c r="K88" s="24"/>
      <c r="L88" s="24"/>
      <c r="M88" s="24"/>
      <c r="N88" s="24"/>
      <c r="O88" s="24"/>
    </row>
    <row r="89" spans="2:15" x14ac:dyDescent="0.35">
      <c r="B89" s="8">
        <v>86</v>
      </c>
      <c r="C89" s="19">
        <v>29534574</v>
      </c>
      <c r="D89" s="13" t="s">
        <v>124</v>
      </c>
      <c r="E89" s="19">
        <v>1</v>
      </c>
      <c r="F89" s="12" t="s">
        <v>6</v>
      </c>
      <c r="G89" s="12">
        <v>87089390</v>
      </c>
      <c r="H89" s="9">
        <v>56.39</v>
      </c>
      <c r="I89" s="9">
        <f t="shared" si="1"/>
        <v>56.39</v>
      </c>
      <c r="J89" s="24"/>
      <c r="K89" s="24"/>
      <c r="L89" s="24"/>
      <c r="M89" s="24"/>
      <c r="N89" s="24"/>
      <c r="O89" s="24"/>
    </row>
    <row r="90" spans="2:15" ht="28" x14ac:dyDescent="0.35">
      <c r="B90" s="8">
        <v>87</v>
      </c>
      <c r="C90" s="19">
        <v>29536334</v>
      </c>
      <c r="D90" s="13" t="s">
        <v>125</v>
      </c>
      <c r="E90" s="19">
        <v>6</v>
      </c>
      <c r="F90" s="12" t="s">
        <v>9</v>
      </c>
      <c r="G90" s="12">
        <v>87089390</v>
      </c>
      <c r="H90" s="9">
        <v>7.34</v>
      </c>
      <c r="I90" s="9">
        <f t="shared" si="1"/>
        <v>44.04</v>
      </c>
      <c r="J90" s="24"/>
      <c r="K90" s="24"/>
      <c r="L90" s="24"/>
      <c r="M90" s="24"/>
      <c r="N90" s="24"/>
      <c r="O90" s="24"/>
    </row>
    <row r="91" spans="2:15" x14ac:dyDescent="0.35">
      <c r="B91" s="8">
        <v>88</v>
      </c>
      <c r="C91" s="19">
        <v>29536343</v>
      </c>
      <c r="D91" s="13" t="s">
        <v>126</v>
      </c>
      <c r="E91" s="19">
        <v>5</v>
      </c>
      <c r="F91" s="12" t="s">
        <v>9</v>
      </c>
      <c r="G91" s="12">
        <v>87089390</v>
      </c>
      <c r="H91" s="9">
        <v>7.84</v>
      </c>
      <c r="I91" s="9">
        <f t="shared" si="1"/>
        <v>39.200000000000003</v>
      </c>
      <c r="J91" s="24"/>
      <c r="K91" s="24"/>
      <c r="L91" s="24"/>
      <c r="M91" s="24"/>
      <c r="N91" s="24"/>
      <c r="O91" s="24"/>
    </row>
    <row r="92" spans="2:15" x14ac:dyDescent="0.35">
      <c r="B92" s="8">
        <v>89</v>
      </c>
      <c r="C92" s="19">
        <v>29539665</v>
      </c>
      <c r="D92" s="13" t="s">
        <v>127</v>
      </c>
      <c r="E92" s="19">
        <v>1</v>
      </c>
      <c r="F92" s="12" t="s">
        <v>6</v>
      </c>
      <c r="G92" s="12">
        <v>87089390</v>
      </c>
      <c r="H92" s="9">
        <v>43.69</v>
      </c>
      <c r="I92" s="9">
        <f t="shared" si="1"/>
        <v>43.69</v>
      </c>
      <c r="J92" s="24"/>
      <c r="K92" s="24"/>
      <c r="L92" s="24"/>
      <c r="M92" s="24"/>
      <c r="N92" s="24"/>
      <c r="O92" s="24"/>
    </row>
    <row r="93" spans="2:15" x14ac:dyDescent="0.35">
      <c r="B93" s="8">
        <v>90</v>
      </c>
      <c r="C93" s="19">
        <v>23047854</v>
      </c>
      <c r="D93" s="13" t="s">
        <v>68</v>
      </c>
      <c r="E93" s="19">
        <v>2</v>
      </c>
      <c r="F93" s="12" t="s">
        <v>6</v>
      </c>
      <c r="G93" s="12">
        <v>84825000</v>
      </c>
      <c r="H93" s="9">
        <v>21.44</v>
      </c>
      <c r="I93" s="9">
        <f t="shared" si="1"/>
        <v>42.88</v>
      </c>
      <c r="J93" s="24"/>
      <c r="K93" s="24"/>
      <c r="L93" s="24"/>
      <c r="M93" s="24"/>
      <c r="N93" s="24"/>
      <c r="O93" s="24"/>
    </row>
    <row r="94" spans="2:15" x14ac:dyDescent="0.35">
      <c r="B94" s="8">
        <v>91</v>
      </c>
      <c r="C94" s="19">
        <v>29536344</v>
      </c>
      <c r="D94" s="13" t="s">
        <v>128</v>
      </c>
      <c r="E94" s="19">
        <v>6</v>
      </c>
      <c r="F94" s="12" t="s">
        <v>6</v>
      </c>
      <c r="G94" s="12">
        <v>87089390</v>
      </c>
      <c r="H94" s="9">
        <v>30.59</v>
      </c>
      <c r="I94" s="9">
        <f t="shared" si="1"/>
        <v>183.54</v>
      </c>
      <c r="J94" s="24"/>
      <c r="K94" s="24"/>
      <c r="L94" s="24"/>
      <c r="M94" s="24"/>
      <c r="N94" s="24"/>
      <c r="O94" s="24"/>
    </row>
    <row r="95" spans="2:15" x14ac:dyDescent="0.35">
      <c r="B95" s="8">
        <v>92</v>
      </c>
      <c r="C95" s="19">
        <v>29536335</v>
      </c>
      <c r="D95" s="13" t="s">
        <v>129</v>
      </c>
      <c r="E95" s="19">
        <v>6</v>
      </c>
      <c r="F95" s="12" t="s">
        <v>61</v>
      </c>
      <c r="G95" s="12">
        <v>87089390</v>
      </c>
      <c r="H95" s="9">
        <v>26.82</v>
      </c>
      <c r="I95" s="9">
        <f t="shared" si="1"/>
        <v>160.92000000000002</v>
      </c>
      <c r="J95" s="24"/>
      <c r="K95" s="24"/>
      <c r="L95" s="24"/>
      <c r="M95" s="24"/>
      <c r="N95" s="24"/>
      <c r="O95" s="24"/>
    </row>
    <row r="96" spans="2:15" x14ac:dyDescent="0.35">
      <c r="B96" s="8">
        <v>93</v>
      </c>
      <c r="C96" s="19">
        <v>29531003</v>
      </c>
      <c r="D96" s="13" t="s">
        <v>130</v>
      </c>
      <c r="E96" s="19">
        <v>1</v>
      </c>
      <c r="F96" s="12" t="s">
        <v>131</v>
      </c>
      <c r="G96" s="12">
        <v>87089997</v>
      </c>
      <c r="H96" s="9">
        <v>14.52</v>
      </c>
      <c r="I96" s="9">
        <f t="shared" si="1"/>
        <v>14.52</v>
      </c>
      <c r="J96" s="24"/>
      <c r="K96" s="24"/>
      <c r="L96" s="24"/>
      <c r="M96" s="24"/>
      <c r="N96" s="24"/>
      <c r="O96" s="24"/>
    </row>
    <row r="97" spans="2:15" x14ac:dyDescent="0.35">
      <c r="B97" s="8">
        <v>94</v>
      </c>
      <c r="C97" s="13">
        <v>29543432</v>
      </c>
      <c r="D97" s="13" t="s">
        <v>132</v>
      </c>
      <c r="E97" s="12">
        <v>1</v>
      </c>
      <c r="F97" s="13" t="s">
        <v>7</v>
      </c>
      <c r="G97" s="13">
        <v>85437090</v>
      </c>
      <c r="H97" s="9">
        <v>90.44</v>
      </c>
      <c r="I97" s="9">
        <f t="shared" si="1"/>
        <v>90.44</v>
      </c>
      <c r="J97" s="24"/>
      <c r="K97" s="24"/>
      <c r="L97" s="24"/>
      <c r="M97" s="24"/>
      <c r="N97" s="24"/>
      <c r="O97" s="24"/>
    </row>
    <row r="98" spans="2:15" x14ac:dyDescent="0.35">
      <c r="B98" s="8">
        <v>95</v>
      </c>
      <c r="C98" s="19">
        <v>29546596</v>
      </c>
      <c r="D98" s="19" t="s">
        <v>133</v>
      </c>
      <c r="E98" s="12">
        <v>1</v>
      </c>
      <c r="F98" s="12" t="s">
        <v>6</v>
      </c>
      <c r="G98" s="12">
        <v>40169997</v>
      </c>
      <c r="H98" s="9">
        <v>4.8499999999999996</v>
      </c>
      <c r="I98" s="9">
        <f t="shared" si="1"/>
        <v>4.8499999999999996</v>
      </c>
      <c r="J98" s="24"/>
      <c r="K98" s="24"/>
      <c r="L98" s="24"/>
      <c r="M98" s="24"/>
      <c r="N98" s="24"/>
      <c r="O98" s="24"/>
    </row>
    <row r="99" spans="2:15" x14ac:dyDescent="0.35">
      <c r="B99" s="8">
        <v>96</v>
      </c>
      <c r="C99" s="19">
        <v>23046437</v>
      </c>
      <c r="D99" s="19" t="s">
        <v>134</v>
      </c>
      <c r="E99" s="12">
        <v>2</v>
      </c>
      <c r="F99" s="12" t="s">
        <v>61</v>
      </c>
      <c r="G99" s="12">
        <v>84822000</v>
      </c>
      <c r="H99" s="9">
        <v>70.739999999999995</v>
      </c>
      <c r="I99" s="9">
        <f t="shared" si="1"/>
        <v>141.47999999999999</v>
      </c>
      <c r="J99" s="24"/>
      <c r="K99" s="24"/>
      <c r="L99" s="24"/>
      <c r="M99" s="24"/>
      <c r="N99" s="24"/>
      <c r="O99" s="24"/>
    </row>
    <row r="100" spans="2:15" x14ac:dyDescent="0.35">
      <c r="B100" s="8">
        <v>97</v>
      </c>
      <c r="C100" s="19">
        <v>29540992</v>
      </c>
      <c r="D100" s="19" t="s">
        <v>135</v>
      </c>
      <c r="E100" s="12">
        <v>1</v>
      </c>
      <c r="F100" s="12" t="s">
        <v>6</v>
      </c>
      <c r="G100" s="12">
        <v>73182400</v>
      </c>
      <c r="H100" s="9">
        <v>3.83</v>
      </c>
      <c r="I100" s="9">
        <f t="shared" si="1"/>
        <v>3.83</v>
      </c>
      <c r="J100" s="24"/>
      <c r="K100" s="24"/>
      <c r="L100" s="24"/>
      <c r="M100" s="24"/>
      <c r="N100" s="24"/>
      <c r="O100" s="24"/>
    </row>
    <row r="101" spans="2:15" x14ac:dyDescent="0.35">
      <c r="B101" s="8">
        <v>98</v>
      </c>
      <c r="C101" s="19">
        <v>29511406</v>
      </c>
      <c r="D101" s="19" t="s">
        <v>136</v>
      </c>
      <c r="E101" s="12">
        <v>8</v>
      </c>
      <c r="F101" s="12" t="s">
        <v>67</v>
      </c>
      <c r="G101" s="12">
        <v>74152100</v>
      </c>
      <c r="H101" s="9">
        <v>3.64</v>
      </c>
      <c r="I101" s="9">
        <f t="shared" si="1"/>
        <v>29.12</v>
      </c>
      <c r="J101" s="24"/>
      <c r="K101" s="24"/>
      <c r="L101" s="24"/>
      <c r="M101" s="24"/>
      <c r="N101" s="24"/>
      <c r="O101" s="24"/>
    </row>
    <row r="102" spans="2:15" x14ac:dyDescent="0.35">
      <c r="B102" s="8">
        <v>99</v>
      </c>
      <c r="C102" s="19">
        <v>29541563</v>
      </c>
      <c r="D102" s="19" t="s">
        <v>137</v>
      </c>
      <c r="E102" s="12">
        <v>8</v>
      </c>
      <c r="F102" s="12" t="s">
        <v>6</v>
      </c>
      <c r="G102" s="12">
        <v>84825000</v>
      </c>
      <c r="H102" s="9">
        <v>15.55</v>
      </c>
      <c r="I102" s="9">
        <f t="shared" si="1"/>
        <v>124.4</v>
      </c>
      <c r="J102" s="24"/>
      <c r="K102" s="24"/>
      <c r="L102" s="24"/>
      <c r="M102" s="24"/>
      <c r="N102" s="24"/>
      <c r="O102" s="24"/>
    </row>
    <row r="103" spans="2:15" x14ac:dyDescent="0.35">
      <c r="B103" s="8">
        <v>100</v>
      </c>
      <c r="C103" s="19">
        <v>23046438</v>
      </c>
      <c r="D103" s="19" t="s">
        <v>138</v>
      </c>
      <c r="E103" s="12">
        <v>2</v>
      </c>
      <c r="F103" s="12" t="s">
        <v>61</v>
      </c>
      <c r="G103" s="12">
        <v>84829900</v>
      </c>
      <c r="H103" s="9">
        <v>31.67</v>
      </c>
      <c r="I103" s="9">
        <f t="shared" si="1"/>
        <v>63.34</v>
      </c>
      <c r="J103" s="24"/>
      <c r="K103" s="24"/>
      <c r="L103" s="24"/>
      <c r="M103" s="24"/>
      <c r="N103" s="24"/>
      <c r="O103" s="24"/>
    </row>
    <row r="104" spans="2:15" x14ac:dyDescent="0.35">
      <c r="B104" s="8">
        <v>101</v>
      </c>
      <c r="C104" s="19">
        <v>15326309</v>
      </c>
      <c r="D104" s="19" t="s">
        <v>139</v>
      </c>
      <c r="E104" s="19">
        <v>1</v>
      </c>
      <c r="F104" s="12" t="s">
        <v>6</v>
      </c>
      <c r="G104" s="12">
        <v>90251900</v>
      </c>
      <c r="H104" s="9">
        <v>53.1</v>
      </c>
      <c r="I104" s="9">
        <f t="shared" si="1"/>
        <v>53.1</v>
      </c>
      <c r="J104" s="24"/>
      <c r="K104" s="24"/>
      <c r="L104" s="24"/>
      <c r="M104" s="24"/>
      <c r="N104" s="24"/>
      <c r="O104" s="24"/>
    </row>
    <row r="105" spans="2:15" x14ac:dyDescent="0.35">
      <c r="B105" s="8">
        <v>102</v>
      </c>
      <c r="C105" s="19">
        <v>29543434</v>
      </c>
      <c r="D105" s="19" t="s">
        <v>140</v>
      </c>
      <c r="E105" s="19">
        <v>1</v>
      </c>
      <c r="F105" s="12" t="s">
        <v>7</v>
      </c>
      <c r="G105" s="12">
        <v>85437090</v>
      </c>
      <c r="H105" s="9">
        <v>283.87</v>
      </c>
      <c r="I105" s="9">
        <f t="shared" si="1"/>
        <v>283.87</v>
      </c>
      <c r="J105" s="24"/>
      <c r="K105" s="24"/>
      <c r="L105" s="24"/>
      <c r="M105" s="24"/>
      <c r="N105" s="24"/>
      <c r="O105" s="24"/>
    </row>
    <row r="106" spans="2:15" x14ac:dyDescent="0.35">
      <c r="B106" s="8">
        <v>103</v>
      </c>
      <c r="C106" s="19">
        <v>29503208</v>
      </c>
      <c r="D106" s="19" t="s">
        <v>105</v>
      </c>
      <c r="E106" s="12">
        <v>1</v>
      </c>
      <c r="F106" s="12" t="s">
        <v>8</v>
      </c>
      <c r="G106" s="12">
        <v>40169300</v>
      </c>
      <c r="H106" s="9">
        <v>2.93</v>
      </c>
      <c r="I106" s="9">
        <f t="shared" si="1"/>
        <v>2.93</v>
      </c>
      <c r="J106" s="24"/>
      <c r="K106" s="24"/>
      <c r="L106" s="24"/>
      <c r="M106" s="24"/>
      <c r="N106" s="24"/>
      <c r="O106" s="24"/>
    </row>
    <row r="107" spans="2:15" x14ac:dyDescent="0.35">
      <c r="B107" s="8">
        <v>104</v>
      </c>
      <c r="C107" s="19">
        <v>29556870</v>
      </c>
      <c r="D107" s="19" t="s">
        <v>141</v>
      </c>
      <c r="E107" s="12">
        <v>1</v>
      </c>
      <c r="F107" s="12" t="s">
        <v>6</v>
      </c>
      <c r="G107" s="12">
        <v>84842000</v>
      </c>
      <c r="H107" s="9">
        <v>32.15</v>
      </c>
      <c r="I107" s="9">
        <f t="shared" si="1"/>
        <v>32.15</v>
      </c>
      <c r="J107" s="24"/>
      <c r="K107" s="24"/>
      <c r="L107" s="24"/>
      <c r="M107" s="24"/>
      <c r="N107" s="24"/>
      <c r="O107" s="24"/>
    </row>
    <row r="108" spans="2:15" x14ac:dyDescent="0.35">
      <c r="B108" s="8">
        <v>105</v>
      </c>
      <c r="C108" s="19">
        <v>29542891</v>
      </c>
      <c r="D108" s="19" t="s">
        <v>84</v>
      </c>
      <c r="E108" s="12">
        <v>1</v>
      </c>
      <c r="F108" s="12" t="s">
        <v>6</v>
      </c>
      <c r="G108" s="12">
        <v>87084099</v>
      </c>
      <c r="H108" s="9">
        <v>36.6</v>
      </c>
      <c r="I108" s="9">
        <f t="shared" si="1"/>
        <v>36.6</v>
      </c>
      <c r="J108" s="24"/>
      <c r="K108" s="24"/>
      <c r="L108" s="24"/>
      <c r="M108" s="24"/>
      <c r="N108" s="24"/>
      <c r="O108" s="24"/>
    </row>
    <row r="109" spans="2:15" x14ac:dyDescent="0.35">
      <c r="B109" s="8">
        <v>106</v>
      </c>
      <c r="C109" s="19">
        <v>29542996</v>
      </c>
      <c r="D109" s="19" t="s">
        <v>142</v>
      </c>
      <c r="E109" s="12">
        <v>1</v>
      </c>
      <c r="F109" s="12" t="s">
        <v>6</v>
      </c>
      <c r="G109" s="12">
        <v>73182900</v>
      </c>
      <c r="H109" s="9">
        <v>1.66</v>
      </c>
      <c r="I109" s="9">
        <f t="shared" si="1"/>
        <v>1.66</v>
      </c>
      <c r="J109" s="24"/>
      <c r="K109" s="24"/>
      <c r="L109" s="24"/>
      <c r="M109" s="24"/>
      <c r="N109" s="24"/>
      <c r="O109" s="24"/>
    </row>
    <row r="110" spans="2:15" x14ac:dyDescent="0.35">
      <c r="B110" s="8">
        <v>107</v>
      </c>
      <c r="C110" s="19">
        <v>29542516</v>
      </c>
      <c r="D110" s="19" t="s">
        <v>143</v>
      </c>
      <c r="E110" s="12">
        <v>1</v>
      </c>
      <c r="F110" s="12" t="s">
        <v>7</v>
      </c>
      <c r="G110" s="12">
        <v>84812010</v>
      </c>
      <c r="H110" s="9">
        <v>160.62</v>
      </c>
      <c r="I110" s="9">
        <f t="shared" si="1"/>
        <v>160.62</v>
      </c>
      <c r="J110" s="24"/>
      <c r="K110" s="24"/>
      <c r="L110" s="24"/>
      <c r="M110" s="24"/>
      <c r="N110" s="24"/>
      <c r="O110" s="24"/>
    </row>
    <row r="111" spans="2:15" x14ac:dyDescent="0.35">
      <c r="B111" s="8">
        <v>108</v>
      </c>
      <c r="C111" s="19">
        <v>29536988</v>
      </c>
      <c r="D111" s="19" t="s">
        <v>144</v>
      </c>
      <c r="E111" s="12">
        <v>3</v>
      </c>
      <c r="F111" s="12" t="s">
        <v>6</v>
      </c>
      <c r="G111" s="12">
        <v>85443000</v>
      </c>
      <c r="H111" s="9">
        <v>1.46</v>
      </c>
      <c r="I111" s="9">
        <f t="shared" si="1"/>
        <v>4.38</v>
      </c>
      <c r="J111" s="24"/>
      <c r="K111" s="24"/>
      <c r="L111" s="24"/>
      <c r="M111" s="24"/>
      <c r="N111" s="24"/>
      <c r="O111" s="24"/>
    </row>
    <row r="112" spans="2:15" x14ac:dyDescent="0.35">
      <c r="B112" s="8">
        <v>109</v>
      </c>
      <c r="C112" s="19">
        <v>29548995</v>
      </c>
      <c r="D112" s="20" t="s">
        <v>145</v>
      </c>
      <c r="E112" s="19">
        <v>1</v>
      </c>
      <c r="F112" s="12" t="s">
        <v>9</v>
      </c>
      <c r="G112" s="12">
        <v>90262020</v>
      </c>
      <c r="H112" s="9">
        <v>173</v>
      </c>
      <c r="I112" s="9">
        <f t="shared" si="1"/>
        <v>173</v>
      </c>
      <c r="J112" s="24"/>
      <c r="K112" s="24"/>
      <c r="L112" s="24"/>
      <c r="M112" s="24"/>
      <c r="N112" s="24"/>
      <c r="O112" s="24"/>
    </row>
    <row r="113" spans="2:15" x14ac:dyDescent="0.35">
      <c r="B113" s="8">
        <v>110</v>
      </c>
      <c r="C113" s="19">
        <v>29506472</v>
      </c>
      <c r="D113" s="20" t="s">
        <v>146</v>
      </c>
      <c r="E113" s="19">
        <v>1</v>
      </c>
      <c r="F113" s="12" t="s">
        <v>6</v>
      </c>
      <c r="G113" s="12">
        <v>85332900</v>
      </c>
      <c r="H113" s="9">
        <v>113.05</v>
      </c>
      <c r="I113" s="9">
        <f t="shared" si="1"/>
        <v>113.05</v>
      </c>
      <c r="J113" s="24"/>
      <c r="K113" s="24"/>
      <c r="L113" s="24"/>
      <c r="M113" s="24"/>
      <c r="N113" s="24"/>
      <c r="O113" s="24"/>
    </row>
    <row r="114" spans="2:15" x14ac:dyDescent="0.35">
      <c r="B114" s="8">
        <v>111</v>
      </c>
      <c r="C114" s="19">
        <v>29511307</v>
      </c>
      <c r="D114" s="19" t="s">
        <v>147</v>
      </c>
      <c r="E114" s="12">
        <v>1</v>
      </c>
      <c r="F114" s="12" t="s">
        <v>7</v>
      </c>
      <c r="G114" s="12">
        <v>85365019</v>
      </c>
      <c r="H114" s="9">
        <v>118.9</v>
      </c>
      <c r="I114" s="9">
        <f t="shared" si="1"/>
        <v>118.9</v>
      </c>
      <c r="J114" s="24"/>
      <c r="K114" s="24"/>
      <c r="L114" s="24"/>
      <c r="M114" s="24"/>
      <c r="N114" s="24"/>
      <c r="O114" s="24"/>
    </row>
    <row r="115" spans="2:15" x14ac:dyDescent="0.35">
      <c r="B115" s="8">
        <v>112</v>
      </c>
      <c r="C115" s="19">
        <v>29511309</v>
      </c>
      <c r="D115" s="19" t="s">
        <v>148</v>
      </c>
      <c r="E115" s="12">
        <v>1</v>
      </c>
      <c r="F115" s="12" t="s">
        <v>7</v>
      </c>
      <c r="G115" s="12">
        <v>85365019</v>
      </c>
      <c r="H115" s="9">
        <v>96.51</v>
      </c>
      <c r="I115" s="9">
        <f t="shared" si="1"/>
        <v>96.51</v>
      </c>
      <c r="J115" s="24"/>
      <c r="K115" s="24"/>
      <c r="L115" s="24"/>
      <c r="M115" s="24"/>
      <c r="N115" s="24"/>
      <c r="O115" s="24"/>
    </row>
    <row r="116" spans="2:15" x14ac:dyDescent="0.35">
      <c r="B116" s="8">
        <v>113</v>
      </c>
      <c r="C116" s="19">
        <v>29551555</v>
      </c>
      <c r="D116" s="19" t="s">
        <v>149</v>
      </c>
      <c r="E116" s="12">
        <v>1</v>
      </c>
      <c r="F116" s="12" t="s">
        <v>6</v>
      </c>
      <c r="G116" s="12">
        <v>85371098</v>
      </c>
      <c r="H116" s="9">
        <v>399.05</v>
      </c>
      <c r="I116" s="9">
        <f t="shared" si="1"/>
        <v>399.05</v>
      </c>
      <c r="J116" s="24"/>
      <c r="K116" s="24"/>
      <c r="L116" s="24"/>
      <c r="M116" s="24"/>
      <c r="N116" s="24"/>
      <c r="O116" s="24"/>
    </row>
    <row r="117" spans="2:15" x14ac:dyDescent="0.35">
      <c r="B117" s="8">
        <v>114</v>
      </c>
      <c r="C117" s="19">
        <v>29556884</v>
      </c>
      <c r="D117" s="19" t="s">
        <v>150</v>
      </c>
      <c r="E117" s="12">
        <v>1</v>
      </c>
      <c r="F117" s="12" t="s">
        <v>7</v>
      </c>
      <c r="G117" s="12">
        <v>85437090</v>
      </c>
      <c r="H117" s="9">
        <v>694.81</v>
      </c>
      <c r="I117" s="9">
        <f t="shared" si="1"/>
        <v>694.81</v>
      </c>
      <c r="J117" s="24"/>
      <c r="K117" s="24"/>
      <c r="L117" s="24"/>
      <c r="M117" s="24"/>
      <c r="N117" s="24"/>
      <c r="O117" s="24"/>
    </row>
    <row r="118" spans="2:15" x14ac:dyDescent="0.35">
      <c r="B118" s="8">
        <v>115</v>
      </c>
      <c r="C118" s="19">
        <v>29541512</v>
      </c>
      <c r="D118" s="19" t="s">
        <v>151</v>
      </c>
      <c r="E118" s="19">
        <v>1</v>
      </c>
      <c r="F118" s="19" t="s">
        <v>152</v>
      </c>
      <c r="G118" s="19">
        <v>87084099</v>
      </c>
      <c r="H118" s="9">
        <v>127.83</v>
      </c>
      <c r="I118" s="9">
        <f t="shared" si="1"/>
        <v>127.83</v>
      </c>
      <c r="J118" s="24"/>
      <c r="K118" s="24"/>
      <c r="L118" s="24"/>
      <c r="M118" s="24"/>
      <c r="N118" s="24"/>
      <c r="O118" s="24"/>
    </row>
    <row r="119" spans="2:15" x14ac:dyDescent="0.35">
      <c r="B119" s="8">
        <v>116</v>
      </c>
      <c r="C119" s="19">
        <v>29556646</v>
      </c>
      <c r="D119" s="19" t="s">
        <v>153</v>
      </c>
      <c r="E119" s="12">
        <v>1</v>
      </c>
      <c r="F119" s="12" t="s">
        <v>6</v>
      </c>
      <c r="G119" s="12">
        <v>87089997</v>
      </c>
      <c r="H119" s="9">
        <v>622.41999999999996</v>
      </c>
      <c r="I119" s="9">
        <f t="shared" si="1"/>
        <v>622.41999999999996</v>
      </c>
      <c r="J119" s="24"/>
      <c r="K119" s="24"/>
      <c r="L119" s="24"/>
      <c r="M119" s="24"/>
      <c r="N119" s="24"/>
      <c r="O119" s="24"/>
    </row>
    <row r="120" spans="2:15" ht="28" x14ac:dyDescent="0.35">
      <c r="B120" s="8">
        <v>117</v>
      </c>
      <c r="C120" s="19">
        <v>29557354</v>
      </c>
      <c r="D120" s="20" t="s">
        <v>154</v>
      </c>
      <c r="E120" s="12">
        <v>1</v>
      </c>
      <c r="F120" s="12" t="s">
        <v>6</v>
      </c>
      <c r="G120" s="12">
        <v>84818099</v>
      </c>
      <c r="H120" s="9">
        <v>286.99</v>
      </c>
      <c r="I120" s="9">
        <f t="shared" si="1"/>
        <v>286.99</v>
      </c>
      <c r="J120" s="24"/>
      <c r="K120" s="24"/>
      <c r="L120" s="24"/>
      <c r="M120" s="24"/>
      <c r="N120" s="24"/>
      <c r="O120" s="24"/>
    </row>
    <row r="121" spans="2:15" x14ac:dyDescent="0.35">
      <c r="B121" s="8">
        <v>118</v>
      </c>
      <c r="C121" s="19">
        <v>29506472</v>
      </c>
      <c r="D121" s="20" t="s">
        <v>146</v>
      </c>
      <c r="E121" s="12">
        <v>1</v>
      </c>
      <c r="F121" s="12" t="s">
        <v>6</v>
      </c>
      <c r="G121" s="12">
        <v>85332900</v>
      </c>
      <c r="H121" s="9">
        <v>113.05</v>
      </c>
      <c r="I121" s="9">
        <f t="shared" si="1"/>
        <v>113.05</v>
      </c>
      <c r="J121" s="24"/>
      <c r="K121" s="24"/>
      <c r="L121" s="24"/>
      <c r="M121" s="24"/>
      <c r="N121" s="24"/>
      <c r="O121" s="24"/>
    </row>
    <row r="122" spans="2:15" x14ac:dyDescent="0.35">
      <c r="B122" s="8">
        <v>119</v>
      </c>
      <c r="C122" s="22" t="s">
        <v>155</v>
      </c>
      <c r="D122" s="19" t="s">
        <v>156</v>
      </c>
      <c r="E122" s="12">
        <v>3</v>
      </c>
      <c r="F122" s="12" t="s">
        <v>6</v>
      </c>
      <c r="G122" s="13">
        <v>85369010</v>
      </c>
      <c r="H122" s="9">
        <v>13.75</v>
      </c>
      <c r="I122" s="9">
        <f t="shared" si="1"/>
        <v>41.25</v>
      </c>
      <c r="J122" s="24"/>
      <c r="K122" s="24"/>
      <c r="L122" s="24"/>
      <c r="M122" s="24"/>
      <c r="N122" s="24"/>
      <c r="O122" s="24"/>
    </row>
    <row r="123" spans="2:15" x14ac:dyDescent="0.35">
      <c r="B123" s="8">
        <v>120</v>
      </c>
      <c r="C123" s="22" t="s">
        <v>157</v>
      </c>
      <c r="D123" s="19" t="s">
        <v>158</v>
      </c>
      <c r="E123" s="12">
        <v>1</v>
      </c>
      <c r="F123" s="12" t="s">
        <v>6</v>
      </c>
      <c r="G123" s="13">
        <v>85366990</v>
      </c>
      <c r="H123" s="9">
        <v>12.97</v>
      </c>
      <c r="I123" s="9">
        <f t="shared" si="1"/>
        <v>12.97</v>
      </c>
      <c r="J123" s="24"/>
      <c r="K123" s="24"/>
      <c r="L123" s="24"/>
      <c r="M123" s="24"/>
      <c r="N123" s="24"/>
      <c r="O123" s="24"/>
    </row>
    <row r="124" spans="2:15" x14ac:dyDescent="0.35">
      <c r="B124" s="8">
        <v>121</v>
      </c>
      <c r="C124" s="22" t="s">
        <v>159</v>
      </c>
      <c r="D124" s="19" t="s">
        <v>160</v>
      </c>
      <c r="E124" s="12">
        <v>1</v>
      </c>
      <c r="F124" s="12" t="s">
        <v>6</v>
      </c>
      <c r="G124" s="13">
        <v>85366990</v>
      </c>
      <c r="H124" s="9">
        <v>15.9</v>
      </c>
      <c r="I124" s="9">
        <f t="shared" si="1"/>
        <v>15.9</v>
      </c>
      <c r="J124" s="24"/>
      <c r="K124" s="24"/>
      <c r="L124" s="24"/>
      <c r="M124" s="24"/>
      <c r="N124" s="24"/>
      <c r="O124" s="24"/>
    </row>
    <row r="125" spans="2:15" x14ac:dyDescent="0.35">
      <c r="B125" s="8">
        <v>122</v>
      </c>
      <c r="C125" s="22" t="s">
        <v>161</v>
      </c>
      <c r="D125" s="19" t="s">
        <v>162</v>
      </c>
      <c r="E125" s="12">
        <v>1</v>
      </c>
      <c r="F125" s="12" t="s">
        <v>6</v>
      </c>
      <c r="G125" s="13">
        <v>85369010</v>
      </c>
      <c r="H125" s="9">
        <v>12.52</v>
      </c>
      <c r="I125" s="9">
        <f t="shared" si="1"/>
        <v>12.52</v>
      </c>
      <c r="J125" s="24"/>
      <c r="K125" s="24"/>
      <c r="L125" s="24"/>
      <c r="M125" s="24"/>
      <c r="N125" s="24"/>
      <c r="O125" s="24"/>
    </row>
    <row r="126" spans="2:15" x14ac:dyDescent="0.35">
      <c r="B126" s="8">
        <v>123</v>
      </c>
      <c r="C126" s="22" t="s">
        <v>163</v>
      </c>
      <c r="D126" s="19" t="s">
        <v>164</v>
      </c>
      <c r="E126" s="12">
        <v>1</v>
      </c>
      <c r="F126" s="13" t="s">
        <v>165</v>
      </c>
      <c r="G126" s="13">
        <v>85366990</v>
      </c>
      <c r="H126" s="9">
        <v>114.62</v>
      </c>
      <c r="I126" s="9">
        <f t="shared" si="1"/>
        <v>114.62</v>
      </c>
      <c r="J126" s="24"/>
      <c r="K126" s="24"/>
      <c r="L126" s="24"/>
      <c r="M126" s="24"/>
      <c r="N126" s="24"/>
      <c r="O126" s="24"/>
    </row>
    <row r="127" spans="2:15" x14ac:dyDescent="0.35">
      <c r="B127" s="8">
        <v>124</v>
      </c>
      <c r="C127" s="22" t="s">
        <v>166</v>
      </c>
      <c r="D127" s="19" t="s">
        <v>167</v>
      </c>
      <c r="E127" s="12">
        <v>1</v>
      </c>
      <c r="F127" s="12" t="s">
        <v>6</v>
      </c>
      <c r="G127" s="13">
        <v>85366990</v>
      </c>
      <c r="H127" s="9">
        <v>26.56</v>
      </c>
      <c r="I127" s="9">
        <f t="shared" ref="I127:I135" si="2">H127*E127</f>
        <v>26.56</v>
      </c>
      <c r="J127" s="24"/>
      <c r="K127" s="24"/>
      <c r="L127" s="24"/>
      <c r="M127" s="24"/>
      <c r="N127" s="24"/>
      <c r="O127" s="24"/>
    </row>
    <row r="128" spans="2:15" x14ac:dyDescent="0.35">
      <c r="B128" s="8">
        <v>125</v>
      </c>
      <c r="C128" s="22" t="s">
        <v>168</v>
      </c>
      <c r="D128" s="19" t="s">
        <v>169</v>
      </c>
      <c r="E128" s="12">
        <v>1</v>
      </c>
      <c r="F128" s="12" t="s">
        <v>6</v>
      </c>
      <c r="G128" s="13">
        <v>85366990</v>
      </c>
      <c r="H128" s="9">
        <v>38.17</v>
      </c>
      <c r="I128" s="9">
        <f t="shared" si="2"/>
        <v>38.17</v>
      </c>
      <c r="J128" s="24"/>
      <c r="K128" s="24"/>
      <c r="L128" s="24"/>
      <c r="M128" s="24"/>
      <c r="N128" s="24"/>
      <c r="O128" s="24"/>
    </row>
    <row r="129" spans="2:15" x14ac:dyDescent="0.35">
      <c r="B129" s="8">
        <v>126</v>
      </c>
      <c r="C129" s="22" t="s">
        <v>170</v>
      </c>
      <c r="D129" s="19" t="s">
        <v>171</v>
      </c>
      <c r="E129" s="12">
        <v>1</v>
      </c>
      <c r="F129" s="13" t="s">
        <v>82</v>
      </c>
      <c r="G129" s="13">
        <v>85366990</v>
      </c>
      <c r="H129" s="9">
        <v>9.33</v>
      </c>
      <c r="I129" s="9">
        <f t="shared" si="2"/>
        <v>9.33</v>
      </c>
      <c r="J129" s="24"/>
      <c r="K129" s="24"/>
      <c r="L129" s="24"/>
      <c r="M129" s="24"/>
      <c r="N129" s="24"/>
      <c r="O129" s="24"/>
    </row>
    <row r="130" spans="2:15" x14ac:dyDescent="0.35">
      <c r="B130" s="8">
        <v>127</v>
      </c>
      <c r="C130" s="13">
        <v>29536336</v>
      </c>
      <c r="D130" s="13" t="s">
        <v>172</v>
      </c>
      <c r="E130" s="12">
        <v>10</v>
      </c>
      <c r="F130" s="12" t="s">
        <v>9</v>
      </c>
      <c r="G130" s="12">
        <v>87089390</v>
      </c>
      <c r="H130" s="9">
        <v>29.02</v>
      </c>
      <c r="I130" s="9">
        <f t="shared" si="2"/>
        <v>290.2</v>
      </c>
      <c r="J130" s="24"/>
      <c r="K130" s="24"/>
      <c r="L130" s="24"/>
      <c r="M130" s="24"/>
      <c r="N130" s="24"/>
      <c r="O130" s="24"/>
    </row>
    <row r="131" spans="2:15" x14ac:dyDescent="0.35">
      <c r="B131" s="8">
        <v>128</v>
      </c>
      <c r="C131" s="13">
        <v>29542748</v>
      </c>
      <c r="D131" s="13" t="s">
        <v>173</v>
      </c>
      <c r="E131" s="12">
        <v>11</v>
      </c>
      <c r="F131" s="12" t="s">
        <v>9</v>
      </c>
      <c r="G131" s="12">
        <v>87089390</v>
      </c>
      <c r="H131" s="9">
        <v>12.11</v>
      </c>
      <c r="I131" s="9">
        <f t="shared" si="2"/>
        <v>133.20999999999998</v>
      </c>
      <c r="J131" s="24"/>
      <c r="K131" s="24"/>
      <c r="L131" s="24"/>
      <c r="M131" s="24"/>
      <c r="N131" s="24"/>
      <c r="O131" s="24"/>
    </row>
    <row r="132" spans="2:15" x14ac:dyDescent="0.35">
      <c r="B132" s="8">
        <v>129</v>
      </c>
      <c r="C132" s="13">
        <v>29536346</v>
      </c>
      <c r="D132" s="13" t="s">
        <v>174</v>
      </c>
      <c r="E132" s="12">
        <v>8</v>
      </c>
      <c r="F132" s="12" t="s">
        <v>9</v>
      </c>
      <c r="G132" s="12">
        <v>87089390</v>
      </c>
      <c r="H132" s="9">
        <v>20.88</v>
      </c>
      <c r="I132" s="9">
        <f t="shared" si="2"/>
        <v>167.04</v>
      </c>
      <c r="J132" s="24"/>
      <c r="K132" s="24"/>
      <c r="L132" s="24"/>
      <c r="M132" s="24"/>
      <c r="N132" s="24"/>
      <c r="O132" s="24"/>
    </row>
    <row r="133" spans="2:15" x14ac:dyDescent="0.35">
      <c r="B133" s="8">
        <v>130</v>
      </c>
      <c r="C133" s="13">
        <v>29536337</v>
      </c>
      <c r="D133" s="13" t="s">
        <v>175</v>
      </c>
      <c r="E133" s="12">
        <v>7</v>
      </c>
      <c r="F133" s="12" t="s">
        <v>9</v>
      </c>
      <c r="G133" s="12">
        <v>87089390</v>
      </c>
      <c r="H133" s="9">
        <v>29.71</v>
      </c>
      <c r="I133" s="9">
        <f t="shared" si="2"/>
        <v>207.97</v>
      </c>
      <c r="J133" s="24"/>
      <c r="K133" s="24"/>
      <c r="L133" s="24"/>
      <c r="M133" s="24"/>
      <c r="N133" s="24"/>
      <c r="O133" s="24"/>
    </row>
    <row r="134" spans="2:15" x14ac:dyDescent="0.35">
      <c r="B134" s="8">
        <v>131</v>
      </c>
      <c r="C134" s="19">
        <v>29566225</v>
      </c>
      <c r="D134" s="19" t="s">
        <v>176</v>
      </c>
      <c r="E134" s="19">
        <v>1</v>
      </c>
      <c r="F134" s="12" t="s">
        <v>6</v>
      </c>
      <c r="G134" s="12">
        <v>90299000</v>
      </c>
      <c r="H134" s="9">
        <v>278.7</v>
      </c>
      <c r="I134" s="9">
        <f t="shared" si="2"/>
        <v>278.7</v>
      </c>
      <c r="J134" s="24"/>
      <c r="K134" s="24"/>
      <c r="L134" s="24"/>
      <c r="M134" s="24"/>
      <c r="N134" s="24"/>
      <c r="O134" s="24"/>
    </row>
    <row r="135" spans="2:15" ht="28" x14ac:dyDescent="0.35">
      <c r="B135" s="8">
        <v>132</v>
      </c>
      <c r="C135" s="19">
        <v>29562548</v>
      </c>
      <c r="D135" s="20" t="s">
        <v>177</v>
      </c>
      <c r="E135" s="12">
        <v>1</v>
      </c>
      <c r="F135" s="12" t="s">
        <v>6</v>
      </c>
      <c r="G135" s="12">
        <v>85371098</v>
      </c>
      <c r="H135" s="9">
        <v>716.85</v>
      </c>
      <c r="I135" s="9">
        <f t="shared" si="2"/>
        <v>716.85</v>
      </c>
      <c r="J135" s="24"/>
      <c r="K135" s="24"/>
      <c r="L135" s="24"/>
      <c r="M135" s="24"/>
      <c r="N135" s="24"/>
      <c r="O135" s="24"/>
    </row>
    <row r="136" spans="2:15" ht="15.5" thickBot="1" x14ac:dyDescent="0.4">
      <c r="B136" s="10"/>
      <c r="C136" s="14"/>
      <c r="D136" s="89" t="s">
        <v>12</v>
      </c>
      <c r="E136" s="90"/>
      <c r="F136" s="90"/>
      <c r="G136" s="90"/>
      <c r="H136" s="91"/>
      <c r="I136" s="23">
        <f>SUM(I4:I135)</f>
        <v>11124.509999999997</v>
      </c>
      <c r="J136" s="24"/>
      <c r="K136" s="24"/>
      <c r="L136" s="24"/>
      <c r="M136" s="24"/>
      <c r="N136" s="24"/>
      <c r="O136" s="24"/>
    </row>
    <row r="137" spans="2:15" x14ac:dyDescent="0.35">
      <c r="M137" s="77">
        <v>1320000</v>
      </c>
    </row>
  </sheetData>
  <mergeCells count="2">
    <mergeCell ref="B2:I2"/>
    <mergeCell ref="D136:H13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opLeftCell="D1" zoomScaleNormal="100" workbookViewId="0">
      <pane ySplit="3" topLeftCell="A11" activePane="bottomLeft" state="frozen"/>
      <selection pane="bottomLeft" activeCell="M17" sqref="M17"/>
    </sheetView>
  </sheetViews>
  <sheetFormatPr defaultColWidth="10.90625" defaultRowHeight="14.5" x14ac:dyDescent="0.35"/>
  <cols>
    <col min="1" max="1" width="5.1796875" style="1" customWidth="1"/>
    <col min="2" max="2" width="10.90625" style="1"/>
    <col min="3" max="3" width="46" style="1" customWidth="1"/>
    <col min="4" max="4" width="8.6328125" style="1" customWidth="1"/>
    <col min="5" max="5" width="11.1796875" style="4" customWidth="1"/>
    <col min="6" max="6" width="12.453125" style="4" customWidth="1"/>
    <col min="7" max="7" width="12.1796875" style="5" customWidth="1"/>
    <col min="8" max="8" width="13.08984375" style="5" bestFit="1" customWidth="1"/>
    <col min="9" max="9" width="12.08984375" style="1" customWidth="1"/>
    <col min="10" max="10" width="11.81640625" style="1" customWidth="1"/>
    <col min="11" max="11" width="12.08984375" style="1" customWidth="1"/>
    <col min="12" max="12" width="11" style="1" customWidth="1"/>
    <col min="13" max="13" width="12.81640625" style="1" customWidth="1"/>
    <col min="14" max="14" width="14.54296875" style="1" customWidth="1"/>
    <col min="15" max="16384" width="10.90625" style="1"/>
  </cols>
  <sheetData>
    <row r="1" spans="1:14" x14ac:dyDescent="0.35">
      <c r="J1" s="41" t="s">
        <v>179</v>
      </c>
    </row>
    <row r="2" spans="1:14" ht="76.5" customHeight="1" thickBot="1" x14ac:dyDescent="0.4">
      <c r="A2" s="92" t="s">
        <v>13</v>
      </c>
      <c r="B2" s="93"/>
      <c r="C2" s="93"/>
      <c r="D2" s="93"/>
      <c r="E2" s="93"/>
      <c r="F2" s="93"/>
      <c r="G2" s="93"/>
      <c r="H2" s="93"/>
    </row>
    <row r="3" spans="1:14" ht="54" customHeight="1" thickBot="1" x14ac:dyDescent="0.4">
      <c r="A3" s="48" t="s">
        <v>10</v>
      </c>
      <c r="B3" s="49" t="s">
        <v>5</v>
      </c>
      <c r="C3" s="50" t="s">
        <v>0</v>
      </c>
      <c r="D3" s="50" t="s">
        <v>1</v>
      </c>
      <c r="E3" s="49" t="s">
        <v>2</v>
      </c>
      <c r="F3" s="50" t="s">
        <v>11</v>
      </c>
      <c r="G3" s="51" t="s">
        <v>3</v>
      </c>
      <c r="H3" s="51" t="s">
        <v>4</v>
      </c>
      <c r="I3" s="45" t="s">
        <v>181</v>
      </c>
      <c r="J3" s="45" t="s">
        <v>182</v>
      </c>
      <c r="K3" s="45" t="s">
        <v>183</v>
      </c>
      <c r="L3" s="45" t="s">
        <v>184</v>
      </c>
      <c r="M3" s="46" t="s">
        <v>185</v>
      </c>
      <c r="N3" s="47" t="s">
        <v>4</v>
      </c>
    </row>
    <row r="4" spans="1:14" ht="15" customHeight="1" x14ac:dyDescent="0.35">
      <c r="A4" s="6">
        <v>1</v>
      </c>
      <c r="B4" s="11">
        <v>29503828</v>
      </c>
      <c r="C4" s="11" t="s">
        <v>14</v>
      </c>
      <c r="D4" s="11">
        <v>1</v>
      </c>
      <c r="E4" s="11" t="s">
        <v>6</v>
      </c>
      <c r="F4" s="11">
        <v>87089997</v>
      </c>
      <c r="G4" s="7">
        <v>143.34</v>
      </c>
      <c r="H4" s="7">
        <f t="shared" ref="H4:H15" si="0">G4*D4</f>
        <v>143.34</v>
      </c>
      <c r="I4" s="40"/>
      <c r="J4" s="40"/>
      <c r="K4" s="40"/>
      <c r="L4" s="40"/>
      <c r="M4" s="40"/>
      <c r="N4" s="40"/>
    </row>
    <row r="5" spans="1:14" x14ac:dyDescent="0.35">
      <c r="A5" s="8">
        <v>2</v>
      </c>
      <c r="B5" s="12">
        <v>29503827</v>
      </c>
      <c r="C5" s="12" t="s">
        <v>15</v>
      </c>
      <c r="D5" s="12">
        <v>1</v>
      </c>
      <c r="E5" s="12" t="s">
        <v>6</v>
      </c>
      <c r="F5" s="11">
        <v>87089997</v>
      </c>
      <c r="G5" s="9">
        <v>34.590000000000003</v>
      </c>
      <c r="H5" s="9">
        <f t="shared" si="0"/>
        <v>34.590000000000003</v>
      </c>
      <c r="I5" s="39"/>
      <c r="J5" s="39"/>
      <c r="K5" s="39"/>
      <c r="L5" s="39"/>
      <c r="M5" s="39"/>
      <c r="N5" s="39"/>
    </row>
    <row r="6" spans="1:14" x14ac:dyDescent="0.35">
      <c r="A6" s="8">
        <v>3</v>
      </c>
      <c r="B6" s="12">
        <v>29503826</v>
      </c>
      <c r="C6" s="12" t="s">
        <v>14</v>
      </c>
      <c r="D6" s="12">
        <v>1</v>
      </c>
      <c r="E6" s="12" t="s">
        <v>6</v>
      </c>
      <c r="F6" s="12">
        <v>87084099</v>
      </c>
      <c r="G6" s="9">
        <v>38.54</v>
      </c>
      <c r="H6" s="9">
        <f t="shared" si="0"/>
        <v>38.54</v>
      </c>
      <c r="I6" s="39"/>
      <c r="J6" s="39"/>
      <c r="K6" s="39"/>
      <c r="L6" s="39"/>
      <c r="M6" s="39"/>
      <c r="N6" s="39"/>
    </row>
    <row r="7" spans="1:14" x14ac:dyDescent="0.35">
      <c r="A7" s="8">
        <v>4</v>
      </c>
      <c r="B7" s="12">
        <v>29508400</v>
      </c>
      <c r="C7" s="12" t="s">
        <v>16</v>
      </c>
      <c r="D7" s="12">
        <v>2</v>
      </c>
      <c r="E7" s="12" t="s">
        <v>6</v>
      </c>
      <c r="F7" s="12">
        <v>40169300</v>
      </c>
      <c r="G7" s="9">
        <v>4.71</v>
      </c>
      <c r="H7" s="9">
        <f t="shared" si="0"/>
        <v>9.42</v>
      </c>
      <c r="I7" s="39"/>
      <c r="J7" s="39"/>
      <c r="K7" s="39"/>
      <c r="L7" s="39"/>
      <c r="M7" s="39"/>
      <c r="N7" s="39"/>
    </row>
    <row r="8" spans="1:14" x14ac:dyDescent="0.35">
      <c r="A8" s="8">
        <v>5</v>
      </c>
      <c r="B8" s="12">
        <v>29552443</v>
      </c>
      <c r="C8" s="12" t="s">
        <v>17</v>
      </c>
      <c r="D8" s="12">
        <v>10</v>
      </c>
      <c r="E8" s="12" t="s">
        <v>6</v>
      </c>
      <c r="F8" s="12">
        <v>76161000</v>
      </c>
      <c r="G8" s="9">
        <v>2.44</v>
      </c>
      <c r="H8" s="9">
        <f t="shared" si="0"/>
        <v>24.4</v>
      </c>
      <c r="I8" s="39"/>
      <c r="J8" s="39"/>
      <c r="K8" s="39"/>
      <c r="L8" s="39"/>
      <c r="M8" s="39"/>
      <c r="N8" s="39"/>
    </row>
    <row r="9" spans="1:14" x14ac:dyDescent="0.35">
      <c r="A9" s="8">
        <v>6</v>
      </c>
      <c r="B9" s="12">
        <v>29552485</v>
      </c>
      <c r="C9" s="12" t="s">
        <v>16</v>
      </c>
      <c r="D9" s="12">
        <v>1</v>
      </c>
      <c r="E9" s="12" t="s">
        <v>6</v>
      </c>
      <c r="F9" s="12">
        <v>40169300</v>
      </c>
      <c r="G9" s="9">
        <v>3.58</v>
      </c>
      <c r="H9" s="9">
        <f t="shared" si="0"/>
        <v>3.58</v>
      </c>
      <c r="I9" s="39"/>
      <c r="J9" s="39"/>
      <c r="K9" s="39"/>
      <c r="L9" s="39"/>
      <c r="M9" s="39"/>
      <c r="N9" s="39"/>
    </row>
    <row r="10" spans="1:14" x14ac:dyDescent="0.35">
      <c r="A10" s="8">
        <v>7</v>
      </c>
      <c r="B10" s="12">
        <v>29509437</v>
      </c>
      <c r="C10" s="12" t="s">
        <v>18</v>
      </c>
      <c r="D10" s="12">
        <v>2</v>
      </c>
      <c r="E10" s="12" t="s">
        <v>6</v>
      </c>
      <c r="F10" s="12">
        <v>40169300</v>
      </c>
      <c r="G10" s="9">
        <v>3.3</v>
      </c>
      <c r="H10" s="9">
        <f t="shared" si="0"/>
        <v>6.6</v>
      </c>
      <c r="I10" s="39"/>
      <c r="J10" s="39"/>
      <c r="K10" s="39"/>
      <c r="L10" s="39"/>
      <c r="M10" s="39"/>
      <c r="N10" s="39"/>
    </row>
    <row r="11" spans="1:14" x14ac:dyDescent="0.35">
      <c r="A11" s="8">
        <v>8</v>
      </c>
      <c r="B11" s="12">
        <v>29545963</v>
      </c>
      <c r="C11" s="12" t="s">
        <v>18</v>
      </c>
      <c r="D11" s="12">
        <v>2</v>
      </c>
      <c r="E11" s="12" t="s">
        <v>7</v>
      </c>
      <c r="F11" s="12">
        <v>40169300</v>
      </c>
      <c r="G11" s="9">
        <v>5.79</v>
      </c>
      <c r="H11" s="9">
        <f t="shared" si="0"/>
        <v>11.58</v>
      </c>
      <c r="I11" s="39"/>
      <c r="J11" s="39"/>
      <c r="K11" s="39"/>
      <c r="L11" s="39"/>
      <c r="M11" s="39"/>
      <c r="N11" s="39"/>
    </row>
    <row r="12" spans="1:14" x14ac:dyDescent="0.35">
      <c r="A12" s="8">
        <v>9</v>
      </c>
      <c r="B12" s="12">
        <v>29508398</v>
      </c>
      <c r="C12" s="12" t="s">
        <v>19</v>
      </c>
      <c r="D12" s="12">
        <v>1</v>
      </c>
      <c r="E12" s="12" t="s">
        <v>6</v>
      </c>
      <c r="F12" s="12">
        <v>40169300</v>
      </c>
      <c r="G12" s="9">
        <v>14.2</v>
      </c>
      <c r="H12" s="9">
        <f t="shared" si="0"/>
        <v>14.2</v>
      </c>
      <c r="I12" s="39"/>
      <c r="J12" s="39"/>
      <c r="K12" s="39"/>
      <c r="L12" s="39"/>
      <c r="M12" s="39"/>
      <c r="N12" s="39"/>
    </row>
    <row r="13" spans="1:14" x14ac:dyDescent="0.35">
      <c r="A13" s="8">
        <v>10</v>
      </c>
      <c r="B13" s="12">
        <v>29503208</v>
      </c>
      <c r="C13" s="12" t="s">
        <v>18</v>
      </c>
      <c r="D13" s="12">
        <v>1</v>
      </c>
      <c r="E13" s="12" t="s">
        <v>8</v>
      </c>
      <c r="F13" s="12">
        <v>40169300</v>
      </c>
      <c r="G13" s="9">
        <v>2.93</v>
      </c>
      <c r="H13" s="9">
        <f t="shared" si="0"/>
        <v>2.93</v>
      </c>
      <c r="I13" s="39"/>
      <c r="J13" s="39"/>
      <c r="K13" s="39"/>
      <c r="L13" s="39"/>
      <c r="M13" s="39"/>
      <c r="N13" s="39"/>
    </row>
    <row r="14" spans="1:14" x14ac:dyDescent="0.35">
      <c r="A14" s="8">
        <v>11</v>
      </c>
      <c r="B14" s="12">
        <v>29536336</v>
      </c>
      <c r="C14" s="13" t="s">
        <v>20</v>
      </c>
      <c r="D14" s="12">
        <v>5</v>
      </c>
      <c r="E14" s="12" t="s">
        <v>9</v>
      </c>
      <c r="F14" s="12">
        <v>87089390</v>
      </c>
      <c r="G14" s="9">
        <v>29.02</v>
      </c>
      <c r="H14" s="9">
        <f t="shared" si="0"/>
        <v>145.1</v>
      </c>
      <c r="I14" s="39"/>
      <c r="J14" s="39"/>
      <c r="K14" s="39"/>
      <c r="L14" s="39"/>
      <c r="M14" s="39"/>
      <c r="N14" s="39"/>
    </row>
    <row r="15" spans="1:14" x14ac:dyDescent="0.35">
      <c r="A15" s="8">
        <v>12</v>
      </c>
      <c r="B15" s="13">
        <v>29542748</v>
      </c>
      <c r="C15" s="13" t="s">
        <v>21</v>
      </c>
      <c r="D15" s="12">
        <v>6</v>
      </c>
      <c r="E15" s="13" t="s">
        <v>9</v>
      </c>
      <c r="F15" s="12">
        <v>87089390</v>
      </c>
      <c r="G15" s="9">
        <v>12.11</v>
      </c>
      <c r="H15" s="9">
        <f t="shared" si="0"/>
        <v>72.66</v>
      </c>
      <c r="I15" s="39"/>
      <c r="J15" s="39"/>
      <c r="K15" s="39"/>
      <c r="L15" s="39"/>
      <c r="M15" s="39"/>
      <c r="N15" s="39"/>
    </row>
    <row r="16" spans="1:14" ht="15.5" thickBot="1" x14ac:dyDescent="0.4">
      <c r="A16" s="10"/>
      <c r="B16" s="14"/>
      <c r="C16" s="89" t="s">
        <v>12</v>
      </c>
      <c r="D16" s="90"/>
      <c r="E16" s="90"/>
      <c r="F16" s="90"/>
      <c r="G16" s="91"/>
      <c r="H16" s="15">
        <f>SUM(H4:H15)</f>
        <v>506.93999999999994</v>
      </c>
      <c r="I16" s="39"/>
      <c r="J16" s="39"/>
      <c r="K16" s="39"/>
      <c r="L16" s="39"/>
      <c r="M16" s="39"/>
      <c r="N16" s="39"/>
    </row>
    <row r="17" spans="1:12" ht="73" customHeight="1" x14ac:dyDescent="0.35">
      <c r="A17" s="94"/>
      <c r="B17" s="95"/>
      <c r="C17" s="95"/>
      <c r="D17" s="95"/>
      <c r="E17" s="95"/>
      <c r="F17" s="95"/>
      <c r="G17" s="95"/>
      <c r="H17" s="95"/>
      <c r="L17" s="1">
        <v>1320000</v>
      </c>
    </row>
    <row r="18" spans="1:12" ht="106.5" customHeight="1" x14ac:dyDescent="0.35">
      <c r="A18" s="96"/>
      <c r="B18" s="96"/>
      <c r="C18" s="96"/>
      <c r="D18" s="96"/>
      <c r="E18" s="96"/>
      <c r="F18" s="96"/>
      <c r="G18" s="96"/>
      <c r="H18" s="96"/>
    </row>
    <row r="19" spans="1:12" x14ac:dyDescent="0.35">
      <c r="B19" s="2"/>
      <c r="C19" s="2"/>
      <c r="D19" s="2"/>
      <c r="E19" s="3"/>
      <c r="F19" s="3"/>
    </row>
    <row r="20" spans="1:12" ht="139.5" customHeight="1" x14ac:dyDescent="0.35">
      <c r="A20" s="97"/>
      <c r="B20" s="98"/>
      <c r="C20" s="98"/>
      <c r="D20" s="2"/>
      <c r="E20" s="99"/>
      <c r="F20" s="100"/>
      <c r="G20" s="100"/>
      <c r="H20" s="100"/>
    </row>
    <row r="21" spans="1:12" x14ac:dyDescent="0.35">
      <c r="B21" s="2"/>
      <c r="C21" s="2"/>
      <c r="D21" s="2"/>
      <c r="E21" s="3"/>
      <c r="F21" s="3"/>
    </row>
    <row r="22" spans="1:12" x14ac:dyDescent="0.35">
      <c r="B22" s="2"/>
      <c r="C22" s="2"/>
      <c r="D22" s="2"/>
      <c r="E22" s="3"/>
      <c r="F22" s="3"/>
    </row>
    <row r="23" spans="1:12" x14ac:dyDescent="0.35">
      <c r="B23" s="2"/>
      <c r="C23" s="2"/>
      <c r="D23" s="2"/>
      <c r="E23" s="3"/>
      <c r="F23" s="3"/>
    </row>
    <row r="24" spans="1:12" x14ac:dyDescent="0.35">
      <c r="B24" s="2"/>
      <c r="C24" s="2"/>
      <c r="D24" s="2"/>
      <c r="E24" s="3"/>
      <c r="F24" s="3"/>
    </row>
    <row r="25" spans="1:12" x14ac:dyDescent="0.35">
      <c r="B25" s="2"/>
      <c r="C25" s="2"/>
      <c r="D25" s="2"/>
      <c r="E25" s="3"/>
      <c r="F25" s="3"/>
    </row>
    <row r="26" spans="1:12" x14ac:dyDescent="0.35">
      <c r="B26" s="2"/>
      <c r="C26" s="2"/>
      <c r="D26" s="2"/>
      <c r="E26" s="3"/>
      <c r="F26" s="3"/>
    </row>
    <row r="27" spans="1:12" x14ac:dyDescent="0.35">
      <c r="B27" s="2"/>
      <c r="C27" s="2"/>
      <c r="D27" s="2"/>
      <c r="E27" s="3"/>
      <c r="F27" s="3"/>
    </row>
    <row r="28" spans="1:12" x14ac:dyDescent="0.35">
      <c r="B28" s="2"/>
      <c r="C28" s="2"/>
      <c r="D28" s="2"/>
      <c r="E28" s="3"/>
      <c r="F28" s="3"/>
    </row>
    <row r="29" spans="1:12" x14ac:dyDescent="0.35">
      <c r="B29" s="2"/>
      <c r="C29" s="2"/>
      <c r="D29" s="2"/>
      <c r="E29" s="3"/>
      <c r="F29" s="3"/>
    </row>
    <row r="30" spans="1:12" x14ac:dyDescent="0.35">
      <c r="B30" s="2"/>
      <c r="C30" s="2"/>
      <c r="D30" s="2"/>
      <c r="E30" s="3"/>
      <c r="F30" s="3"/>
    </row>
    <row r="31" spans="1:12" x14ac:dyDescent="0.35">
      <c r="B31" s="2"/>
      <c r="C31" s="2"/>
      <c r="D31" s="2"/>
      <c r="E31" s="3"/>
      <c r="F31" s="3"/>
    </row>
    <row r="32" spans="1:12" x14ac:dyDescent="0.35">
      <c r="B32" s="2"/>
      <c r="C32" s="2"/>
      <c r="D32" s="2"/>
      <c r="E32" s="3"/>
      <c r="F32" s="3"/>
    </row>
    <row r="33" spans="2:6" x14ac:dyDescent="0.35">
      <c r="B33" s="2"/>
      <c r="C33" s="2"/>
      <c r="D33" s="2"/>
      <c r="E33" s="3"/>
      <c r="F33" s="3"/>
    </row>
    <row r="34" spans="2:6" x14ac:dyDescent="0.35">
      <c r="B34" s="2"/>
      <c r="C34" s="2"/>
      <c r="D34" s="2"/>
      <c r="E34" s="3"/>
      <c r="F34" s="3"/>
    </row>
    <row r="35" spans="2:6" x14ac:dyDescent="0.35">
      <c r="B35" s="2"/>
      <c r="C35" s="2"/>
      <c r="D35" s="2"/>
      <c r="E35" s="3"/>
      <c r="F35" s="3"/>
    </row>
    <row r="36" spans="2:6" x14ac:dyDescent="0.35">
      <c r="B36" s="2"/>
      <c r="C36" s="2"/>
      <c r="D36" s="2"/>
      <c r="E36" s="3"/>
      <c r="F36" s="3"/>
    </row>
    <row r="37" spans="2:6" x14ac:dyDescent="0.35">
      <c r="B37" s="2"/>
      <c r="C37" s="2"/>
      <c r="D37" s="2"/>
      <c r="E37" s="3"/>
      <c r="F37" s="3"/>
    </row>
    <row r="38" spans="2:6" x14ac:dyDescent="0.35">
      <c r="B38" s="2"/>
      <c r="C38" s="2"/>
      <c r="D38" s="2"/>
      <c r="E38" s="3"/>
      <c r="F38" s="3"/>
    </row>
    <row r="39" spans="2:6" x14ac:dyDescent="0.35">
      <c r="B39" s="2"/>
      <c r="C39" s="2"/>
      <c r="D39" s="2"/>
      <c r="E39" s="3"/>
      <c r="F39" s="3"/>
    </row>
    <row r="40" spans="2:6" x14ac:dyDescent="0.35">
      <c r="B40" s="2"/>
      <c r="C40" s="2"/>
      <c r="D40" s="2"/>
      <c r="E40" s="3"/>
      <c r="F40" s="3"/>
    </row>
    <row r="41" spans="2:6" x14ac:dyDescent="0.35">
      <c r="B41" s="2"/>
      <c r="C41" s="2"/>
      <c r="D41" s="2"/>
      <c r="E41" s="3"/>
      <c r="F41" s="3"/>
    </row>
    <row r="42" spans="2:6" x14ac:dyDescent="0.35">
      <c r="B42" s="2"/>
      <c r="C42" s="2"/>
      <c r="D42" s="2"/>
      <c r="E42" s="3"/>
      <c r="F42" s="3"/>
    </row>
    <row r="43" spans="2:6" x14ac:dyDescent="0.35">
      <c r="B43" s="2"/>
      <c r="C43" s="2"/>
      <c r="D43" s="2"/>
      <c r="E43" s="3"/>
      <c r="F43" s="3"/>
    </row>
    <row r="44" spans="2:6" x14ac:dyDescent="0.35">
      <c r="B44" s="2"/>
      <c r="C44" s="2"/>
      <c r="D44" s="2"/>
      <c r="E44" s="3"/>
      <c r="F44" s="3"/>
    </row>
    <row r="45" spans="2:6" x14ac:dyDescent="0.35">
      <c r="B45" s="2"/>
      <c r="C45" s="2"/>
      <c r="D45" s="2"/>
      <c r="E45" s="3"/>
      <c r="F45" s="3"/>
    </row>
    <row r="46" spans="2:6" x14ac:dyDescent="0.35">
      <c r="B46" s="2"/>
      <c r="C46" s="2"/>
      <c r="D46" s="2"/>
      <c r="E46" s="3"/>
      <c r="F46" s="3"/>
    </row>
    <row r="47" spans="2:6" x14ac:dyDescent="0.35">
      <c r="B47" s="2"/>
      <c r="C47" s="2"/>
      <c r="D47" s="2"/>
      <c r="E47" s="3"/>
      <c r="F47" s="3"/>
    </row>
    <row r="48" spans="2:6" x14ac:dyDescent="0.35">
      <c r="B48" s="2"/>
      <c r="C48" s="2"/>
      <c r="D48" s="2"/>
      <c r="E48" s="3"/>
      <c r="F48" s="3"/>
    </row>
    <row r="49" spans="2:6" x14ac:dyDescent="0.35">
      <c r="B49" s="2"/>
      <c r="C49" s="2"/>
      <c r="D49" s="2"/>
      <c r="E49" s="3"/>
      <c r="F49" s="3"/>
    </row>
    <row r="50" spans="2:6" x14ac:dyDescent="0.35">
      <c r="B50" s="2"/>
      <c r="C50" s="2"/>
      <c r="D50" s="2"/>
      <c r="E50" s="3"/>
      <c r="F50" s="3"/>
    </row>
    <row r="51" spans="2:6" x14ac:dyDescent="0.35">
      <c r="B51" s="2"/>
      <c r="C51" s="2"/>
      <c r="D51" s="2"/>
      <c r="E51" s="3"/>
      <c r="F51" s="3"/>
    </row>
    <row r="52" spans="2:6" x14ac:dyDescent="0.35">
      <c r="B52" s="2"/>
      <c r="C52" s="2"/>
      <c r="D52" s="2"/>
      <c r="E52" s="3"/>
      <c r="F52" s="3"/>
    </row>
    <row r="53" spans="2:6" x14ac:dyDescent="0.35">
      <c r="B53" s="2"/>
      <c r="C53" s="2"/>
      <c r="D53" s="2"/>
      <c r="E53" s="3"/>
      <c r="F53" s="3"/>
    </row>
    <row r="54" spans="2:6" x14ac:dyDescent="0.35">
      <c r="B54" s="2"/>
      <c r="C54" s="2"/>
      <c r="D54" s="2"/>
      <c r="E54" s="3"/>
      <c r="F54" s="3"/>
    </row>
    <row r="55" spans="2:6" x14ac:dyDescent="0.35">
      <c r="B55" s="2"/>
      <c r="C55" s="2"/>
      <c r="D55" s="2"/>
      <c r="E55" s="3"/>
      <c r="F55" s="3"/>
    </row>
    <row r="56" spans="2:6" x14ac:dyDescent="0.35">
      <c r="B56" s="2"/>
      <c r="C56" s="2"/>
      <c r="D56" s="2"/>
      <c r="E56" s="3"/>
      <c r="F56" s="3"/>
    </row>
  </sheetData>
  <mergeCells count="6">
    <mergeCell ref="A2:H2"/>
    <mergeCell ref="C16:G16"/>
    <mergeCell ref="A17:H17"/>
    <mergeCell ref="A18:H18"/>
    <mergeCell ref="A20:C20"/>
    <mergeCell ref="E20:H20"/>
  </mergeCells>
  <pageMargins left="0.7" right="0.7" top="0.78740157499999996" bottom="0.78740157499999996" header="0.3" footer="0.3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"/>
  <sheetViews>
    <sheetView topLeftCell="A4" workbookViewId="0">
      <selection activeCell="K19" sqref="K19"/>
    </sheetView>
  </sheetViews>
  <sheetFormatPr defaultRowHeight="14.5" x14ac:dyDescent="0.35"/>
  <cols>
    <col min="1" max="1" width="4.453125" customWidth="1"/>
    <col min="2" max="2" width="3.36328125" customWidth="1"/>
    <col min="3" max="3" width="27.81640625" customWidth="1"/>
    <col min="5" max="5" width="12.6328125" customWidth="1"/>
    <col min="6" max="6" width="12.1796875" customWidth="1"/>
    <col min="7" max="7" width="17.36328125" customWidth="1"/>
    <col min="8" max="8" width="13.1796875" customWidth="1"/>
    <col min="9" max="9" width="12.1796875" customWidth="1"/>
    <col min="10" max="10" width="11.54296875" customWidth="1"/>
    <col min="11" max="12" width="14.54296875" customWidth="1"/>
    <col min="13" max="13" width="16.453125" customWidth="1"/>
  </cols>
  <sheetData>
    <row r="2" spans="2:13" x14ac:dyDescent="0.35">
      <c r="K2" s="38" t="s">
        <v>179</v>
      </c>
    </row>
    <row r="3" spans="2:13" x14ac:dyDescent="0.35">
      <c r="B3" s="16" t="s">
        <v>36</v>
      </c>
    </row>
    <row r="4" spans="2:13" x14ac:dyDescent="0.35">
      <c r="B4" s="16" t="s">
        <v>37</v>
      </c>
    </row>
    <row r="5" spans="2:13" x14ac:dyDescent="0.35">
      <c r="B5" s="17"/>
    </row>
    <row r="6" spans="2:13" ht="15" thickBot="1" x14ac:dyDescent="0.4">
      <c r="B6" s="83" t="s">
        <v>38</v>
      </c>
      <c r="C6" s="83"/>
      <c r="D6" s="83"/>
      <c r="E6" s="83" t="s">
        <v>39</v>
      </c>
      <c r="F6" s="83"/>
      <c r="G6" s="83"/>
    </row>
    <row r="7" spans="2:13" ht="38.4" customHeight="1" thickBot="1" x14ac:dyDescent="0.4">
      <c r="B7" s="44" t="s">
        <v>10</v>
      </c>
      <c r="C7" s="45" t="s">
        <v>0</v>
      </c>
      <c r="D7" s="45" t="s">
        <v>1</v>
      </c>
      <c r="E7" s="45" t="s">
        <v>25</v>
      </c>
      <c r="F7" s="45" t="s">
        <v>3</v>
      </c>
      <c r="G7" s="45" t="s">
        <v>4</v>
      </c>
      <c r="H7" s="45" t="s">
        <v>181</v>
      </c>
      <c r="I7" s="45" t="s">
        <v>182</v>
      </c>
      <c r="J7" s="45" t="s">
        <v>183</v>
      </c>
      <c r="K7" s="45" t="s">
        <v>184</v>
      </c>
      <c r="L7" s="46" t="s">
        <v>186</v>
      </c>
      <c r="M7" s="47" t="s">
        <v>4</v>
      </c>
    </row>
    <row r="8" spans="2:13" ht="28.75" customHeight="1" x14ac:dyDescent="0.35">
      <c r="B8" s="31">
        <v>1</v>
      </c>
      <c r="C8" s="37" t="s">
        <v>40</v>
      </c>
      <c r="D8" s="31">
        <v>2</v>
      </c>
      <c r="E8" s="42">
        <v>87084099</v>
      </c>
      <c r="F8" s="31">
        <v>904.7</v>
      </c>
      <c r="G8" s="43">
        <v>1809.4</v>
      </c>
      <c r="H8" s="34"/>
      <c r="I8" s="34"/>
      <c r="J8" s="34"/>
      <c r="K8" s="34"/>
      <c r="L8" s="34"/>
      <c r="M8" s="34"/>
    </row>
    <row r="9" spans="2:13" ht="28.25" customHeight="1" x14ac:dyDescent="0.35">
      <c r="B9" s="26">
        <v>2</v>
      </c>
      <c r="C9" s="25" t="s">
        <v>29</v>
      </c>
      <c r="D9" s="26">
        <v>1</v>
      </c>
      <c r="E9" s="26"/>
      <c r="F9" s="26">
        <v>142.86000000000001</v>
      </c>
      <c r="G9" s="26">
        <v>142.86000000000001</v>
      </c>
      <c r="H9" s="24"/>
      <c r="I9" s="24"/>
      <c r="J9" s="24"/>
      <c r="K9" s="24"/>
      <c r="L9" s="24"/>
      <c r="M9" s="24"/>
    </row>
    <row r="10" spans="2:13" x14ac:dyDescent="0.35">
      <c r="B10" s="101" t="s">
        <v>178</v>
      </c>
      <c r="C10" s="102"/>
      <c r="D10" s="29"/>
      <c r="E10" s="29"/>
      <c r="F10" s="29"/>
      <c r="G10" s="28">
        <v>1952.26</v>
      </c>
      <c r="H10" s="24"/>
      <c r="I10" s="24"/>
      <c r="J10" s="24"/>
      <c r="K10" s="24"/>
      <c r="L10" s="24"/>
      <c r="M10" s="24"/>
    </row>
    <row r="11" spans="2:13" x14ac:dyDescent="0.35">
      <c r="B11" s="18"/>
      <c r="K11">
        <v>1320000</v>
      </c>
    </row>
  </sheetData>
  <mergeCells count="3">
    <mergeCell ref="E6:G6"/>
    <mergeCell ref="B6:D6"/>
    <mergeCell ref="B10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Сп0</vt:lpstr>
      <vt:lpstr>Сп1</vt:lpstr>
      <vt:lpstr>Сп2</vt:lpstr>
      <vt:lpstr>Сп3</vt:lpstr>
      <vt:lpstr>Сп4</vt:lpstr>
      <vt:lpstr>Сп5</vt:lpstr>
      <vt:lpstr>Сп6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2023-08-25T05:57:19Z</cp:lastPrinted>
  <dcterms:created xsi:type="dcterms:W3CDTF">2023-08-24T05:04:58Z</dcterms:created>
  <dcterms:modified xsi:type="dcterms:W3CDTF">2024-02-08T11:11:02Z</dcterms:modified>
</cp:coreProperties>
</file>